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k.pirzadeh\Desktop\پرتفو\1404\140401\"/>
    </mc:Choice>
  </mc:AlternateContent>
  <xr:revisionPtr revIDLastSave="0" documentId="13_ncr:1_{B7C29907-6014-4AF6-951C-26A3E40E622D}" xr6:coauthVersionLast="47" xr6:coauthVersionMax="47" xr10:uidLastSave="{00000000-0000-0000-0000-000000000000}"/>
  <bookViews>
    <workbookView xWindow="-120" yWindow="-120" windowWidth="29040" windowHeight="15720" tabRatio="905" xr2:uid="{00000000-000D-0000-FFFF-FFFF00000000}"/>
  </bookViews>
  <sheets>
    <sheet name="سهام" sheetId="1" r:id="rId1"/>
    <sheet name="واحد های صندوق" sheetId="16" r:id="rId2"/>
    <sheet name="تبعی" sheetId="2" r:id="rId3"/>
    <sheet name="اوراق مشارکت" sheetId="3" r:id="rId4"/>
    <sheet name="تعدیل قیمت" sheetId="4" r:id="rId5"/>
    <sheet name="سپرده" sheetId="6" r:id="rId6"/>
    <sheet name="جمع درآمدها" sheetId="15" r:id="rId7"/>
    <sheet name="سرمایه‌گذاری در سهام" sheetId="11" r:id="rId8"/>
    <sheet name="سرمایه‌گذاری در صندوق" sheetId="17" r:id="rId9"/>
    <sheet name="سرمایه‌گذاری در اوراق بهادار" sheetId="12" r:id="rId10"/>
    <sheet name="مبالغ تخصیصی اوراق آوند" sheetId="18" r:id="rId11"/>
    <sheet name="درآمد سپرده بانکی" sheetId="13" r:id="rId12"/>
    <sheet name="سایر درآمدها" sheetId="14" r:id="rId13"/>
    <sheet name="درآمد سود سهام" sheetId="8" r:id="rId14"/>
    <sheet name="سود اوراق بهادار" sheetId="7" r:id="rId15"/>
    <sheet name="سود سپرده بانکی" sheetId="19" r:id="rId16"/>
    <sheet name="درآمد ناشی از فروش" sheetId="10" r:id="rId17"/>
    <sheet name="درآمد ناشی از تغییر قیمت اوراق" sheetId="9" r:id="rId18"/>
  </sheets>
  <definedNames>
    <definedName name="_xlnm.Print_Area" localSheetId="10">'مبالغ تخصیصی اوراق آوند'!$A$1:$H$21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15" l="1"/>
  <c r="E8" i="15"/>
  <c r="E9" i="15"/>
  <c r="E10" i="15"/>
  <c r="E11" i="15"/>
  <c r="E7" i="15"/>
  <c r="G12" i="15"/>
  <c r="K12" i="17"/>
  <c r="K9" i="17"/>
  <c r="K10" i="17"/>
  <c r="K11" i="17"/>
  <c r="K8" i="17"/>
  <c r="K19" i="11"/>
  <c r="K9" i="11"/>
  <c r="K10" i="11"/>
  <c r="K11" i="11"/>
  <c r="K12" i="11"/>
  <c r="K13" i="11"/>
  <c r="K14" i="11"/>
  <c r="K15" i="11"/>
  <c r="K16" i="11"/>
  <c r="K17" i="11"/>
  <c r="K18" i="11"/>
  <c r="K8" i="11"/>
  <c r="K59" i="6"/>
  <c r="Y12" i="16"/>
  <c r="Y16" i="1"/>
  <c r="W16" i="1"/>
  <c r="I59" i="6"/>
  <c r="G62" i="3"/>
  <c r="W62" i="3"/>
  <c r="G12" i="16"/>
  <c r="U12" i="16"/>
  <c r="W12" i="16"/>
  <c r="C11" i="14"/>
  <c r="C11" i="15" s="1"/>
  <c r="C12" i="15" s="1"/>
  <c r="C10" i="15"/>
  <c r="C8" i="15"/>
  <c r="C9" i="15"/>
  <c r="C7" i="15"/>
  <c r="Q16" i="12"/>
  <c r="Q24" i="12"/>
  <c r="Q32" i="12"/>
  <c r="I9" i="12"/>
  <c r="I10" i="12"/>
  <c r="I11" i="12"/>
  <c r="I12" i="12"/>
  <c r="I13" i="12"/>
  <c r="I14" i="12"/>
  <c r="I15" i="12"/>
  <c r="I16" i="12"/>
  <c r="I17" i="12"/>
  <c r="I18" i="12"/>
  <c r="I19" i="12"/>
  <c r="I20" i="12"/>
  <c r="I21" i="12"/>
  <c r="I22" i="12"/>
  <c r="I23" i="12"/>
  <c r="I24" i="12"/>
  <c r="I25" i="12"/>
  <c r="I26" i="12"/>
  <c r="I27" i="12"/>
  <c r="I28" i="12"/>
  <c r="I29" i="12"/>
  <c r="I30" i="12"/>
  <c r="I31" i="12"/>
  <c r="I32" i="12"/>
  <c r="I33" i="12"/>
  <c r="I34" i="12"/>
  <c r="I35" i="12"/>
  <c r="I36" i="12"/>
  <c r="I37" i="12"/>
  <c r="I38" i="12"/>
  <c r="I39" i="12"/>
  <c r="I40" i="12"/>
  <c r="I41" i="12"/>
  <c r="I42" i="12"/>
  <c r="I43" i="12"/>
  <c r="I44" i="12"/>
  <c r="I45" i="12"/>
  <c r="I46" i="12"/>
  <c r="I47" i="12"/>
  <c r="I48" i="12"/>
  <c r="I49" i="12"/>
  <c r="I50" i="12"/>
  <c r="I51" i="12"/>
  <c r="I52" i="12"/>
  <c r="I53" i="12"/>
  <c r="I54" i="12"/>
  <c r="I55" i="12"/>
  <c r="I56" i="12"/>
  <c r="I57" i="12"/>
  <c r="I58" i="12"/>
  <c r="I59" i="12"/>
  <c r="I60" i="12"/>
  <c r="I61" i="12"/>
  <c r="I62" i="12"/>
  <c r="I63" i="12"/>
  <c r="I64" i="12"/>
  <c r="I65" i="12"/>
  <c r="I66" i="12"/>
  <c r="I67" i="12"/>
  <c r="I68" i="12"/>
  <c r="I69" i="12"/>
  <c r="I70" i="12"/>
  <c r="I71" i="12"/>
  <c r="I72" i="12"/>
  <c r="I73" i="12"/>
  <c r="I74" i="12"/>
  <c r="I75" i="12"/>
  <c r="I76" i="12"/>
  <c r="I77" i="12"/>
  <c r="I78" i="12"/>
  <c r="I79" i="12"/>
  <c r="I80" i="12"/>
  <c r="I81" i="12"/>
  <c r="I82" i="12"/>
  <c r="I83" i="12"/>
  <c r="I84" i="12"/>
  <c r="I85" i="12"/>
  <c r="I86" i="12"/>
  <c r="I87" i="12"/>
  <c r="I88" i="12"/>
  <c r="I89" i="12"/>
  <c r="I90" i="12"/>
  <c r="I91" i="12"/>
  <c r="I92" i="12"/>
  <c r="I93" i="12"/>
  <c r="I8" i="12"/>
  <c r="I9" i="17"/>
  <c r="I10" i="17"/>
  <c r="I11" i="17"/>
  <c r="I8" i="17"/>
  <c r="I9" i="11"/>
  <c r="I10" i="11"/>
  <c r="I11" i="11"/>
  <c r="I12" i="11"/>
  <c r="I13" i="11"/>
  <c r="I14" i="11"/>
  <c r="I15" i="11"/>
  <c r="I16" i="11"/>
  <c r="I17" i="11"/>
  <c r="I18" i="11"/>
  <c r="I8" i="11"/>
  <c r="Q15" i="11"/>
  <c r="S15" i="11" s="1"/>
  <c r="O9" i="12"/>
  <c r="Q9" i="12" s="1"/>
  <c r="O10" i="12"/>
  <c r="Q10" i="12" s="1"/>
  <c r="O11" i="12"/>
  <c r="Q11" i="12" s="1"/>
  <c r="O12" i="12"/>
  <c r="Q12" i="12" s="1"/>
  <c r="O13" i="12"/>
  <c r="Q13" i="12" s="1"/>
  <c r="O14" i="12"/>
  <c r="Q14" i="12" s="1"/>
  <c r="O15" i="12"/>
  <c r="Q15" i="12" s="1"/>
  <c r="O16" i="12"/>
  <c r="O17" i="12"/>
  <c r="Q17" i="12" s="1"/>
  <c r="O18" i="12"/>
  <c r="Q18" i="12" s="1"/>
  <c r="O19" i="12"/>
  <c r="Q19" i="12" s="1"/>
  <c r="O20" i="12"/>
  <c r="Q20" i="12" s="1"/>
  <c r="O21" i="12"/>
  <c r="Q21" i="12" s="1"/>
  <c r="O22" i="12"/>
  <c r="Q22" i="12" s="1"/>
  <c r="O23" i="12"/>
  <c r="Q23" i="12" s="1"/>
  <c r="O24" i="12"/>
  <c r="O25" i="12"/>
  <c r="Q25" i="12" s="1"/>
  <c r="O26" i="12"/>
  <c r="Q26" i="12" s="1"/>
  <c r="O27" i="12"/>
  <c r="Q27" i="12" s="1"/>
  <c r="O28" i="12"/>
  <c r="Q28" i="12" s="1"/>
  <c r="O29" i="12"/>
  <c r="Q29" i="12" s="1"/>
  <c r="O30" i="12"/>
  <c r="Q30" i="12" s="1"/>
  <c r="O31" i="12"/>
  <c r="Q31" i="12" s="1"/>
  <c r="O32" i="12"/>
  <c r="O33" i="12"/>
  <c r="Q33" i="12" s="1"/>
  <c r="O34" i="12"/>
  <c r="Q34" i="12" s="1"/>
  <c r="O35" i="12"/>
  <c r="Q35" i="12" s="1"/>
  <c r="O36" i="12"/>
  <c r="Q36" i="12" s="1"/>
  <c r="O37" i="12"/>
  <c r="Q37" i="12" s="1"/>
  <c r="O38" i="12"/>
  <c r="Q38" i="12" s="1"/>
  <c r="O39" i="12"/>
  <c r="Q39" i="12" s="1"/>
  <c r="O40" i="12"/>
  <c r="Q40" i="12" s="1"/>
  <c r="O41" i="12"/>
  <c r="Q41" i="12" s="1"/>
  <c r="O42" i="12"/>
  <c r="Q42" i="12" s="1"/>
  <c r="O43" i="12"/>
  <c r="Q43" i="12" s="1"/>
  <c r="O44" i="12"/>
  <c r="Q44" i="12" s="1"/>
  <c r="O45" i="12"/>
  <c r="Q45" i="12" s="1"/>
  <c r="O46" i="12"/>
  <c r="Q46" i="12" s="1"/>
  <c r="O47" i="12"/>
  <c r="Q47" i="12" s="1"/>
  <c r="O48" i="12"/>
  <c r="Q48" i="12" s="1"/>
  <c r="O49" i="12"/>
  <c r="Q49" i="12" s="1"/>
  <c r="O50" i="12"/>
  <c r="Q50" i="12" s="1"/>
  <c r="O51" i="12"/>
  <c r="Q51" i="12" s="1"/>
  <c r="O52" i="12"/>
  <c r="Q52" i="12" s="1"/>
  <c r="O53" i="12"/>
  <c r="Q53" i="12" s="1"/>
  <c r="O54" i="12"/>
  <c r="Q54" i="12" s="1"/>
  <c r="O55" i="12"/>
  <c r="Q55" i="12" s="1"/>
  <c r="O56" i="12"/>
  <c r="Q56" i="12" s="1"/>
  <c r="O57" i="12"/>
  <c r="Q57" i="12" s="1"/>
  <c r="O58" i="12"/>
  <c r="Q58" i="12" s="1"/>
  <c r="O59" i="12"/>
  <c r="Q59" i="12" s="1"/>
  <c r="O60" i="12"/>
  <c r="Q60" i="12" s="1"/>
  <c r="O61" i="12"/>
  <c r="Q61" i="12" s="1"/>
  <c r="O62" i="12"/>
  <c r="Q62" i="12" s="1"/>
  <c r="O63" i="12"/>
  <c r="Q63" i="12" s="1"/>
  <c r="O64" i="12"/>
  <c r="Q64" i="12" s="1"/>
  <c r="O65" i="12"/>
  <c r="Q65" i="12" s="1"/>
  <c r="O66" i="12"/>
  <c r="Q66" i="12" s="1"/>
  <c r="O67" i="12"/>
  <c r="Q67" i="12" s="1"/>
  <c r="O68" i="12"/>
  <c r="Q68" i="12" s="1"/>
  <c r="O69" i="12"/>
  <c r="Q69" i="12" s="1"/>
  <c r="O70" i="12"/>
  <c r="Q70" i="12" s="1"/>
  <c r="O71" i="12"/>
  <c r="Q71" i="12" s="1"/>
  <c r="O72" i="12"/>
  <c r="Q72" i="12" s="1"/>
  <c r="O73" i="12"/>
  <c r="Q73" i="12" s="1"/>
  <c r="O74" i="12"/>
  <c r="Q74" i="12" s="1"/>
  <c r="O75" i="12"/>
  <c r="Q75" i="12" s="1"/>
  <c r="O76" i="12"/>
  <c r="Q76" i="12" s="1"/>
  <c r="O77" i="12"/>
  <c r="Q77" i="12" s="1"/>
  <c r="O78" i="12"/>
  <c r="Q78" i="12" s="1"/>
  <c r="O79" i="12"/>
  <c r="Q79" i="12" s="1"/>
  <c r="O80" i="12"/>
  <c r="Q80" i="12" s="1"/>
  <c r="O81" i="12"/>
  <c r="Q81" i="12" s="1"/>
  <c r="O82" i="12"/>
  <c r="Q82" i="12" s="1"/>
  <c r="O83" i="12"/>
  <c r="Q83" i="12" s="1"/>
  <c r="O84" i="12"/>
  <c r="Q84" i="12" s="1"/>
  <c r="O85" i="12"/>
  <c r="Q85" i="12" s="1"/>
  <c r="O86" i="12"/>
  <c r="Q86" i="12" s="1"/>
  <c r="O87" i="12"/>
  <c r="Q87" i="12" s="1"/>
  <c r="O88" i="12"/>
  <c r="Q88" i="12" s="1"/>
  <c r="O89" i="12"/>
  <c r="Q89" i="12" s="1"/>
  <c r="O90" i="12"/>
  <c r="Q90" i="12" s="1"/>
  <c r="O91" i="12"/>
  <c r="Q91" i="12" s="1"/>
  <c r="O92" i="12"/>
  <c r="Q92" i="12" s="1"/>
  <c r="O93" i="12"/>
  <c r="Q93" i="12" s="1"/>
  <c r="O8" i="12"/>
  <c r="Q8" i="12" s="1"/>
  <c r="Q9" i="17"/>
  <c r="S9" i="17" s="1"/>
  <c r="Q10" i="17"/>
  <c r="S10" i="17" s="1"/>
  <c r="Q11" i="17"/>
  <c r="S11" i="17" s="1"/>
  <c r="Q8" i="17"/>
  <c r="S8" i="17" s="1"/>
  <c r="Q10" i="11"/>
  <c r="S10" i="11" s="1"/>
  <c r="Q11" i="11"/>
  <c r="S11" i="11" s="1"/>
  <c r="Q12" i="11"/>
  <c r="S12" i="11" s="1"/>
  <c r="Q13" i="11"/>
  <c r="S13" i="11" s="1"/>
  <c r="Q16" i="11"/>
  <c r="S16" i="11" s="1"/>
  <c r="Q17" i="11"/>
  <c r="S17" i="11" s="1"/>
  <c r="Q18" i="11"/>
  <c r="S18" i="11" s="1"/>
  <c r="Q8" i="11"/>
  <c r="S8" i="11" s="1"/>
  <c r="O50" i="10"/>
  <c r="M67" i="9"/>
  <c r="O67" i="9"/>
  <c r="Q67" i="9"/>
  <c r="M9" i="12"/>
  <c r="M10" i="12"/>
  <c r="M11" i="12"/>
  <c r="M12" i="12"/>
  <c r="M13" i="12"/>
  <c r="M14" i="12"/>
  <c r="M15" i="12"/>
  <c r="M16" i="12"/>
  <c r="M17" i="12"/>
  <c r="M18" i="12"/>
  <c r="M19" i="12"/>
  <c r="M20" i="12"/>
  <c r="M21" i="12"/>
  <c r="M22" i="12"/>
  <c r="M23" i="12"/>
  <c r="M24" i="12"/>
  <c r="M25" i="12"/>
  <c r="M26" i="12"/>
  <c r="M27" i="12"/>
  <c r="M28" i="12"/>
  <c r="M29" i="12"/>
  <c r="M30" i="12"/>
  <c r="M31" i="12"/>
  <c r="M32" i="12"/>
  <c r="M33" i="12"/>
  <c r="M34" i="12"/>
  <c r="M35" i="12"/>
  <c r="M36" i="12"/>
  <c r="M37" i="12"/>
  <c r="M38" i="12"/>
  <c r="M39" i="12"/>
  <c r="M40" i="12"/>
  <c r="M41" i="12"/>
  <c r="M42" i="12"/>
  <c r="M43" i="12"/>
  <c r="M44" i="12"/>
  <c r="M45" i="12"/>
  <c r="M46" i="12"/>
  <c r="M47" i="12"/>
  <c r="M48" i="12"/>
  <c r="M49" i="12"/>
  <c r="M50" i="12"/>
  <c r="M51" i="12"/>
  <c r="M52" i="12"/>
  <c r="M53" i="12"/>
  <c r="M54" i="12"/>
  <c r="M55" i="12"/>
  <c r="M56" i="12"/>
  <c r="M57" i="12"/>
  <c r="M58" i="12"/>
  <c r="M59" i="12"/>
  <c r="M60" i="12"/>
  <c r="M61" i="12"/>
  <c r="M62" i="12"/>
  <c r="M63" i="12"/>
  <c r="M64" i="12"/>
  <c r="M65" i="12"/>
  <c r="M66" i="12"/>
  <c r="M67" i="12"/>
  <c r="M68" i="12"/>
  <c r="M69" i="12"/>
  <c r="M70" i="12"/>
  <c r="M71" i="12"/>
  <c r="M72" i="12"/>
  <c r="M73" i="12"/>
  <c r="M74" i="12"/>
  <c r="M75" i="12"/>
  <c r="M76" i="12"/>
  <c r="M77" i="12"/>
  <c r="M78" i="12"/>
  <c r="M79" i="12"/>
  <c r="M80" i="12"/>
  <c r="M81" i="12"/>
  <c r="M82" i="12"/>
  <c r="M83" i="12"/>
  <c r="M84" i="12"/>
  <c r="M85" i="12"/>
  <c r="M86" i="12"/>
  <c r="M87" i="12"/>
  <c r="M88" i="12"/>
  <c r="M89" i="12"/>
  <c r="M90" i="12"/>
  <c r="M91" i="12"/>
  <c r="M92" i="12"/>
  <c r="M93" i="12"/>
  <c r="M8" i="12"/>
  <c r="O9" i="17"/>
  <c r="O10" i="17"/>
  <c r="O11" i="17"/>
  <c r="O8" i="17"/>
  <c r="O9" i="11"/>
  <c r="O10" i="11"/>
  <c r="O11" i="11"/>
  <c r="O12" i="11"/>
  <c r="O13" i="11"/>
  <c r="O16" i="11"/>
  <c r="O17" i="11"/>
  <c r="O18" i="11"/>
  <c r="O8" i="11"/>
  <c r="K90" i="12"/>
  <c r="K91" i="12"/>
  <c r="K9" i="12"/>
  <c r="K10" i="12"/>
  <c r="K11" i="12"/>
  <c r="K12" i="12"/>
  <c r="K13" i="12"/>
  <c r="K14" i="12"/>
  <c r="K15" i="12"/>
  <c r="K16" i="12"/>
  <c r="K17" i="12"/>
  <c r="K18" i="12"/>
  <c r="K19" i="12"/>
  <c r="K20" i="12"/>
  <c r="K21" i="12"/>
  <c r="K22" i="12"/>
  <c r="K23" i="12"/>
  <c r="K24" i="12"/>
  <c r="K25" i="12"/>
  <c r="K26" i="12"/>
  <c r="K27" i="12"/>
  <c r="K28" i="12"/>
  <c r="K29" i="12"/>
  <c r="K30" i="12"/>
  <c r="K31" i="12"/>
  <c r="K32" i="12"/>
  <c r="K33" i="12"/>
  <c r="K34" i="12"/>
  <c r="K35" i="12"/>
  <c r="K36" i="12"/>
  <c r="K37" i="12"/>
  <c r="K38" i="12"/>
  <c r="K39" i="12"/>
  <c r="K40" i="12"/>
  <c r="K41" i="12"/>
  <c r="K42" i="12"/>
  <c r="K43" i="12"/>
  <c r="K44" i="12"/>
  <c r="K45" i="12"/>
  <c r="K46" i="12"/>
  <c r="K47" i="12"/>
  <c r="K48" i="12"/>
  <c r="K49" i="12"/>
  <c r="K50" i="12"/>
  <c r="K51" i="12"/>
  <c r="K52" i="12"/>
  <c r="K53" i="12"/>
  <c r="K54" i="12"/>
  <c r="K55" i="12"/>
  <c r="K56" i="12"/>
  <c r="K57" i="12"/>
  <c r="K58" i="12"/>
  <c r="K59" i="12"/>
  <c r="K60" i="12"/>
  <c r="K61" i="12"/>
  <c r="K62" i="12"/>
  <c r="K63" i="12"/>
  <c r="K64" i="12"/>
  <c r="K65" i="12"/>
  <c r="K66" i="12"/>
  <c r="K67" i="12"/>
  <c r="K68" i="12"/>
  <c r="K69" i="12"/>
  <c r="K70" i="12"/>
  <c r="K71" i="12"/>
  <c r="K72" i="12"/>
  <c r="K73" i="12"/>
  <c r="K74" i="12"/>
  <c r="K75" i="12"/>
  <c r="K76" i="12"/>
  <c r="K77" i="12"/>
  <c r="K78" i="12"/>
  <c r="K79" i="12"/>
  <c r="K80" i="12"/>
  <c r="K81" i="12"/>
  <c r="K82" i="12"/>
  <c r="K83" i="12"/>
  <c r="K84" i="12"/>
  <c r="K85" i="12"/>
  <c r="K86" i="12"/>
  <c r="K87" i="12"/>
  <c r="K88" i="12"/>
  <c r="K89" i="12"/>
  <c r="K92" i="12"/>
  <c r="K93" i="12"/>
  <c r="K8" i="12"/>
  <c r="G59" i="7"/>
  <c r="M19" i="11"/>
  <c r="Y62" i="3" l="1"/>
  <c r="O94" i="12"/>
  <c r="M94" i="12"/>
  <c r="Q94" i="12"/>
  <c r="K94" i="12"/>
  <c r="C93" i="12"/>
  <c r="C94" i="12" s="1"/>
  <c r="E9" i="12"/>
  <c r="E10" i="12"/>
  <c r="E11" i="12"/>
  <c r="E12" i="12"/>
  <c r="E13" i="12"/>
  <c r="E14" i="12"/>
  <c r="E15" i="12"/>
  <c r="E16" i="12"/>
  <c r="E17" i="12"/>
  <c r="E18" i="12"/>
  <c r="E19" i="12"/>
  <c r="E20" i="12"/>
  <c r="E21" i="12"/>
  <c r="E22" i="12"/>
  <c r="E23" i="12"/>
  <c r="E24" i="12"/>
  <c r="E25" i="12"/>
  <c r="E26" i="12"/>
  <c r="E27" i="12"/>
  <c r="E28" i="12"/>
  <c r="E29" i="12"/>
  <c r="E30" i="12"/>
  <c r="E31" i="12"/>
  <c r="E32" i="12"/>
  <c r="E33" i="12"/>
  <c r="E34" i="12"/>
  <c r="E35" i="12"/>
  <c r="E36" i="12"/>
  <c r="E37" i="12"/>
  <c r="E38" i="12"/>
  <c r="E39" i="12"/>
  <c r="E40" i="12"/>
  <c r="E41" i="12"/>
  <c r="E42" i="12"/>
  <c r="E43" i="12"/>
  <c r="E44" i="12"/>
  <c r="E45" i="12"/>
  <c r="E46" i="12"/>
  <c r="I94" i="12" s="1"/>
  <c r="E47" i="12"/>
  <c r="E48" i="12"/>
  <c r="E49" i="12"/>
  <c r="E50" i="12"/>
  <c r="E51" i="12"/>
  <c r="E52" i="12"/>
  <c r="E53" i="12"/>
  <c r="E54" i="12"/>
  <c r="E55" i="12"/>
  <c r="E56" i="12"/>
  <c r="E57" i="12"/>
  <c r="E58" i="12"/>
  <c r="E59" i="12"/>
  <c r="E60" i="12"/>
  <c r="E61" i="12"/>
  <c r="E62" i="12"/>
  <c r="E63" i="12"/>
  <c r="E64" i="12"/>
  <c r="E65" i="12"/>
  <c r="E66" i="12"/>
  <c r="E67" i="12"/>
  <c r="E68" i="12"/>
  <c r="E69" i="12"/>
  <c r="E70" i="12"/>
  <c r="E71" i="12"/>
  <c r="E72" i="12"/>
  <c r="E73" i="12"/>
  <c r="E74" i="12"/>
  <c r="E75" i="12"/>
  <c r="E76" i="12"/>
  <c r="E77" i="12"/>
  <c r="E78" i="12"/>
  <c r="E79" i="12"/>
  <c r="E80" i="12"/>
  <c r="E81" i="12"/>
  <c r="E82" i="12"/>
  <c r="E83" i="12"/>
  <c r="E84" i="12"/>
  <c r="E85" i="12"/>
  <c r="E86" i="12"/>
  <c r="E87" i="12"/>
  <c r="E88" i="12"/>
  <c r="E89" i="12"/>
  <c r="E8" i="12"/>
  <c r="E9" i="17"/>
  <c r="E10" i="17"/>
  <c r="E11" i="17"/>
  <c r="E8" i="17"/>
  <c r="E18" i="11"/>
  <c r="E17" i="11"/>
  <c r="E13" i="11"/>
  <c r="E12" i="11"/>
  <c r="E11" i="11"/>
  <c r="E10" i="11"/>
  <c r="E9" i="11"/>
  <c r="E8" i="11"/>
  <c r="E19" i="11" l="1"/>
  <c r="E94" i="12"/>
  <c r="Q58" i="9"/>
  <c r="Q57" i="9"/>
  <c r="Q56" i="9"/>
  <c r="Q55" i="9"/>
  <c r="Q54" i="9"/>
  <c r="Q53" i="9"/>
  <c r="Q52" i="9"/>
  <c r="Q51" i="9"/>
  <c r="Q50" i="9"/>
  <c r="Q49" i="9"/>
  <c r="Q48" i="9"/>
  <c r="Q47" i="9"/>
  <c r="Q46" i="9"/>
  <c r="Q45" i="9"/>
  <c r="Q44" i="9"/>
  <c r="Q43" i="9"/>
  <c r="Q66" i="9"/>
  <c r="Q42" i="9"/>
  <c r="Q41" i="9"/>
  <c r="Q40" i="9"/>
  <c r="Q39" i="9"/>
  <c r="Q65" i="9"/>
  <c r="Q38" i="9"/>
  <c r="Q37" i="9"/>
  <c r="Q36" i="9"/>
  <c r="Q35" i="9"/>
  <c r="Q34" i="9"/>
  <c r="Q33" i="9"/>
  <c r="Q32" i="9"/>
  <c r="Q31" i="9"/>
  <c r="Q30" i="9"/>
  <c r="Q29" i="9"/>
  <c r="Q59" i="9"/>
  <c r="Q28" i="9"/>
  <c r="Q27" i="9"/>
  <c r="Q26" i="9"/>
  <c r="Q25" i="9"/>
  <c r="Q24" i="9"/>
  <c r="Q64" i="9"/>
  <c r="Q63" i="9"/>
  <c r="Q23" i="9"/>
  <c r="Q22" i="9"/>
  <c r="Q60" i="9"/>
  <c r="Q21" i="9"/>
  <c r="Q20" i="9"/>
  <c r="Q19" i="9"/>
  <c r="Q62" i="9"/>
  <c r="Q18" i="9"/>
  <c r="Q17" i="9"/>
  <c r="Q16" i="9"/>
  <c r="Q61" i="9"/>
  <c r="Q15" i="9"/>
  <c r="Q14" i="9"/>
  <c r="Q13" i="9"/>
  <c r="Q12" i="9"/>
  <c r="Q11" i="9"/>
  <c r="Q10" i="9"/>
  <c r="Q9" i="9"/>
  <c r="Q8" i="9"/>
  <c r="I58" i="9"/>
  <c r="I57" i="9"/>
  <c r="I56" i="9"/>
  <c r="I55" i="9"/>
  <c r="I54" i="9"/>
  <c r="I53" i="9"/>
  <c r="I52" i="9"/>
  <c r="I51" i="9"/>
  <c r="I50" i="9"/>
  <c r="I49" i="9"/>
  <c r="I48" i="9"/>
  <c r="I47" i="9"/>
  <c r="I46" i="9"/>
  <c r="I45" i="9"/>
  <c r="I44" i="9"/>
  <c r="I43" i="9"/>
  <c r="I66" i="9"/>
  <c r="I42" i="9"/>
  <c r="I41" i="9"/>
  <c r="I40" i="9"/>
  <c r="I39" i="9"/>
  <c r="I65" i="9"/>
  <c r="I38" i="9"/>
  <c r="I37" i="9"/>
  <c r="I36" i="9"/>
  <c r="I35" i="9"/>
  <c r="I34" i="9"/>
  <c r="I33" i="9"/>
  <c r="I32" i="9"/>
  <c r="I31" i="9"/>
  <c r="I30" i="9"/>
  <c r="I29" i="9"/>
  <c r="I59" i="9"/>
  <c r="I28" i="9"/>
  <c r="I27" i="9"/>
  <c r="I26" i="9"/>
  <c r="I25" i="9"/>
  <c r="I24" i="9"/>
  <c r="I64" i="9"/>
  <c r="I63" i="9"/>
  <c r="I23" i="9"/>
  <c r="I22" i="9"/>
  <c r="I60" i="9"/>
  <c r="I21" i="9"/>
  <c r="I20" i="9"/>
  <c r="I19" i="9"/>
  <c r="I62" i="9"/>
  <c r="I18" i="9"/>
  <c r="I17" i="9"/>
  <c r="I16" i="9"/>
  <c r="I61" i="9"/>
  <c r="I15" i="9"/>
  <c r="I14" i="9"/>
  <c r="I13" i="9"/>
  <c r="I12" i="9"/>
  <c r="I11" i="9"/>
  <c r="I10" i="9"/>
  <c r="I9" i="9"/>
  <c r="I8" i="9"/>
  <c r="Q11" i="10"/>
  <c r="Q9" i="11" s="1"/>
  <c r="S9" i="11" s="1"/>
  <c r="M9" i="10"/>
  <c r="M32" i="7"/>
  <c r="M59" i="7" s="1"/>
  <c r="K59" i="7"/>
  <c r="I59" i="7"/>
  <c r="C59" i="7"/>
  <c r="S9" i="8"/>
  <c r="S11" i="8" s="1"/>
  <c r="S10" i="8"/>
  <c r="S8" i="8"/>
  <c r="O11" i="8"/>
  <c r="K155" i="13"/>
  <c r="K9" i="13"/>
  <c r="K10" i="13"/>
  <c r="K11" i="13"/>
  <c r="K12" i="13"/>
  <c r="K13" i="13"/>
  <c r="K14" i="13"/>
  <c r="K15" i="13"/>
  <c r="K16" i="13"/>
  <c r="K17" i="13"/>
  <c r="K18" i="13"/>
  <c r="K19" i="13"/>
  <c r="K20" i="13"/>
  <c r="K21" i="13"/>
  <c r="K22" i="13"/>
  <c r="K23" i="13"/>
  <c r="K24" i="13"/>
  <c r="K25" i="13"/>
  <c r="K26" i="13"/>
  <c r="K27" i="13"/>
  <c r="K28" i="13"/>
  <c r="K29" i="13"/>
  <c r="K30" i="13"/>
  <c r="K31" i="13"/>
  <c r="K32" i="13"/>
  <c r="K33" i="13"/>
  <c r="K34" i="13"/>
  <c r="K35" i="13"/>
  <c r="K36" i="13"/>
  <c r="K37" i="13"/>
  <c r="K38" i="13"/>
  <c r="K39" i="13"/>
  <c r="K40" i="13"/>
  <c r="K41" i="13"/>
  <c r="K42" i="13"/>
  <c r="K43" i="13"/>
  <c r="K44" i="13"/>
  <c r="K45" i="13"/>
  <c r="K46" i="13"/>
  <c r="K47" i="13"/>
  <c r="K48" i="13"/>
  <c r="K49" i="13"/>
  <c r="K50" i="13"/>
  <c r="K51" i="13"/>
  <c r="K52" i="13"/>
  <c r="K53" i="13"/>
  <c r="K54" i="13"/>
  <c r="K55" i="13"/>
  <c r="K56" i="13"/>
  <c r="K57" i="13"/>
  <c r="K58" i="13"/>
  <c r="K59" i="13"/>
  <c r="K60" i="13"/>
  <c r="K61" i="13"/>
  <c r="K62" i="13"/>
  <c r="K63" i="13"/>
  <c r="K64" i="13"/>
  <c r="K65" i="13"/>
  <c r="K66" i="13"/>
  <c r="K67" i="13"/>
  <c r="K68" i="13"/>
  <c r="K69" i="13"/>
  <c r="K70" i="13"/>
  <c r="K71" i="13"/>
  <c r="K72" i="13"/>
  <c r="K73" i="13"/>
  <c r="K74" i="13"/>
  <c r="K75" i="13"/>
  <c r="K76" i="13"/>
  <c r="K77" i="13"/>
  <c r="K78" i="13"/>
  <c r="K79" i="13"/>
  <c r="K80" i="13"/>
  <c r="K81" i="13"/>
  <c r="K82" i="13"/>
  <c r="K83" i="13"/>
  <c r="K84" i="13"/>
  <c r="K85" i="13"/>
  <c r="K86" i="13"/>
  <c r="K87" i="13"/>
  <c r="K88" i="13"/>
  <c r="K89" i="13"/>
  <c r="K90" i="13"/>
  <c r="K91" i="13"/>
  <c r="K92" i="13"/>
  <c r="K93" i="13"/>
  <c r="K94" i="13"/>
  <c r="K95" i="13"/>
  <c r="K96" i="13"/>
  <c r="K97" i="13"/>
  <c r="K98" i="13"/>
  <c r="K99" i="13"/>
  <c r="K100" i="13"/>
  <c r="K101" i="13"/>
  <c r="K102" i="13"/>
  <c r="K103" i="13"/>
  <c r="K104" i="13"/>
  <c r="K105" i="13"/>
  <c r="K106" i="13"/>
  <c r="K107" i="13"/>
  <c r="K108" i="13"/>
  <c r="K109" i="13"/>
  <c r="K110" i="13"/>
  <c r="K111" i="13"/>
  <c r="K112" i="13"/>
  <c r="K113" i="13"/>
  <c r="K114" i="13"/>
  <c r="K115" i="13"/>
  <c r="K116" i="13"/>
  <c r="K117" i="13"/>
  <c r="K118" i="13"/>
  <c r="K119" i="13"/>
  <c r="K120" i="13"/>
  <c r="K121" i="13"/>
  <c r="K122" i="13"/>
  <c r="K123" i="13"/>
  <c r="K124" i="13"/>
  <c r="K125" i="13"/>
  <c r="K126" i="13"/>
  <c r="K127" i="13"/>
  <c r="K128" i="13"/>
  <c r="K129" i="13"/>
  <c r="K130" i="13"/>
  <c r="K131" i="13"/>
  <c r="K132" i="13"/>
  <c r="K133" i="13"/>
  <c r="K134" i="13"/>
  <c r="K135" i="13"/>
  <c r="K136" i="13"/>
  <c r="K137" i="13"/>
  <c r="K138" i="13"/>
  <c r="K139" i="13"/>
  <c r="K140" i="13"/>
  <c r="K141" i="13"/>
  <c r="K142" i="13"/>
  <c r="K143" i="13"/>
  <c r="K144" i="13"/>
  <c r="K145" i="13"/>
  <c r="K146" i="13"/>
  <c r="K147" i="13"/>
  <c r="K148" i="13"/>
  <c r="K149" i="13"/>
  <c r="K150" i="13"/>
  <c r="K151" i="13"/>
  <c r="K152" i="13"/>
  <c r="K153" i="13"/>
  <c r="K154" i="13"/>
  <c r="K8" i="13"/>
  <c r="G155" i="13"/>
  <c r="G9" i="13"/>
  <c r="G10" i="13"/>
  <c r="G11" i="13"/>
  <c r="G12" i="13"/>
  <c r="G13" i="13"/>
  <c r="G14" i="13"/>
  <c r="G15" i="13"/>
  <c r="G16" i="13"/>
  <c r="G17" i="13"/>
  <c r="G18" i="13"/>
  <c r="G19" i="13"/>
  <c r="G20" i="13"/>
  <c r="G21" i="13"/>
  <c r="G22" i="13"/>
  <c r="G23" i="13"/>
  <c r="G24" i="13"/>
  <c r="G25" i="13"/>
  <c r="G26" i="13"/>
  <c r="G27" i="13"/>
  <c r="G28" i="13"/>
  <c r="G29" i="13"/>
  <c r="G30" i="13"/>
  <c r="G31" i="13"/>
  <c r="G32" i="13"/>
  <c r="G33" i="13"/>
  <c r="G34" i="13"/>
  <c r="G35" i="13"/>
  <c r="G36" i="13"/>
  <c r="G37" i="13"/>
  <c r="G38" i="13"/>
  <c r="G39" i="13"/>
  <c r="G40" i="13"/>
  <c r="G41" i="13"/>
  <c r="G42" i="13"/>
  <c r="G43" i="13"/>
  <c r="G44" i="13"/>
  <c r="G45" i="13"/>
  <c r="G46" i="13"/>
  <c r="G47" i="13"/>
  <c r="G48" i="13"/>
  <c r="G49" i="13"/>
  <c r="G50" i="13"/>
  <c r="G51" i="13"/>
  <c r="G52" i="13"/>
  <c r="G53" i="13"/>
  <c r="G54" i="13"/>
  <c r="G55" i="13"/>
  <c r="G56" i="13"/>
  <c r="G57" i="13"/>
  <c r="G58" i="13"/>
  <c r="G59" i="13"/>
  <c r="G60" i="13"/>
  <c r="G61" i="13"/>
  <c r="G62" i="13"/>
  <c r="G63" i="13"/>
  <c r="G64" i="13"/>
  <c r="G65" i="13"/>
  <c r="G66" i="13"/>
  <c r="G67" i="13"/>
  <c r="G68" i="13"/>
  <c r="G69" i="13"/>
  <c r="G70" i="13"/>
  <c r="G71" i="13"/>
  <c r="G72" i="13"/>
  <c r="G73" i="13"/>
  <c r="G74" i="13"/>
  <c r="G75" i="13"/>
  <c r="G76" i="13"/>
  <c r="G77" i="13"/>
  <c r="G78" i="13"/>
  <c r="G79" i="13"/>
  <c r="G80" i="13"/>
  <c r="G81" i="13"/>
  <c r="G82" i="13"/>
  <c r="G83" i="13"/>
  <c r="G84" i="13"/>
  <c r="G85" i="13"/>
  <c r="G86" i="13"/>
  <c r="G87" i="13"/>
  <c r="G88" i="13"/>
  <c r="G89" i="13"/>
  <c r="G90" i="13"/>
  <c r="G91" i="13"/>
  <c r="G92" i="13"/>
  <c r="G93" i="13"/>
  <c r="G94" i="13"/>
  <c r="G95" i="13"/>
  <c r="G96" i="13"/>
  <c r="G97" i="13"/>
  <c r="G98" i="13"/>
  <c r="G99" i="13"/>
  <c r="G100" i="13"/>
  <c r="G101" i="13"/>
  <c r="G102" i="13"/>
  <c r="G103" i="13"/>
  <c r="G104" i="13"/>
  <c r="G105" i="13"/>
  <c r="G106" i="13"/>
  <c r="G107" i="13"/>
  <c r="G108" i="13"/>
  <c r="G109" i="13"/>
  <c r="G110" i="13"/>
  <c r="G111" i="13"/>
  <c r="G112" i="13"/>
  <c r="G113" i="13"/>
  <c r="G114" i="13"/>
  <c r="G115" i="13"/>
  <c r="G116" i="13"/>
  <c r="G117" i="13"/>
  <c r="G118" i="13"/>
  <c r="G119" i="13"/>
  <c r="G120" i="13"/>
  <c r="G121" i="13"/>
  <c r="G122" i="13"/>
  <c r="G123" i="13"/>
  <c r="G124" i="13"/>
  <c r="G125" i="13"/>
  <c r="G126" i="13"/>
  <c r="G127" i="13"/>
  <c r="G128" i="13"/>
  <c r="G129" i="13"/>
  <c r="G130" i="13"/>
  <c r="G131" i="13"/>
  <c r="G132" i="13"/>
  <c r="G133" i="13"/>
  <c r="G134" i="13"/>
  <c r="G135" i="13"/>
  <c r="G136" i="13"/>
  <c r="G137" i="13"/>
  <c r="G138" i="13"/>
  <c r="G139" i="13"/>
  <c r="G140" i="13"/>
  <c r="G141" i="13"/>
  <c r="G142" i="13"/>
  <c r="G143" i="13"/>
  <c r="G144" i="13"/>
  <c r="G145" i="13"/>
  <c r="G146" i="13"/>
  <c r="G147" i="13"/>
  <c r="G148" i="13"/>
  <c r="G149" i="13"/>
  <c r="G150" i="13"/>
  <c r="G151" i="13"/>
  <c r="G152" i="13"/>
  <c r="G153" i="13"/>
  <c r="G154" i="13"/>
  <c r="G8" i="13"/>
  <c r="M155" i="19"/>
  <c r="K155" i="19"/>
  <c r="I155" i="19"/>
  <c r="G155" i="19"/>
  <c r="E155" i="19"/>
  <c r="C155" i="19"/>
  <c r="E15" i="18"/>
  <c r="E13" i="18"/>
  <c r="Q9" i="10" l="1"/>
  <c r="M50" i="10"/>
  <c r="I67" i="9"/>
  <c r="S12" i="17"/>
  <c r="Q12" i="17"/>
  <c r="O12" i="17"/>
  <c r="M12" i="17"/>
  <c r="I12" i="17"/>
  <c r="G12" i="17"/>
  <c r="E12" i="17"/>
  <c r="C12" i="17"/>
  <c r="O12" i="16"/>
  <c r="K12" i="16"/>
  <c r="E12" i="16"/>
  <c r="E11" i="14"/>
  <c r="I155" i="13"/>
  <c r="E155" i="13"/>
  <c r="G94" i="12"/>
  <c r="O19" i="11"/>
  <c r="I19" i="11"/>
  <c r="G19" i="11"/>
  <c r="C19" i="11"/>
  <c r="I50" i="10"/>
  <c r="G50" i="10"/>
  <c r="E50" i="10"/>
  <c r="G67" i="9"/>
  <c r="E67" i="9"/>
  <c r="Q11" i="8"/>
  <c r="M11" i="8"/>
  <c r="K11" i="8"/>
  <c r="I11" i="8"/>
  <c r="E59" i="7"/>
  <c r="G59" i="6"/>
  <c r="E59" i="6"/>
  <c r="C59" i="6"/>
  <c r="U62" i="3"/>
  <c r="O62" i="3"/>
  <c r="K62" i="3"/>
  <c r="E62" i="3"/>
  <c r="U16" i="1"/>
  <c r="O16" i="1"/>
  <c r="K16" i="1"/>
  <c r="G16" i="1"/>
  <c r="E16" i="1"/>
  <c r="Q14" i="11" l="1"/>
  <c r="Q50" i="10"/>
  <c r="U11" i="17"/>
  <c r="U10" i="17"/>
  <c r="U9" i="17"/>
  <c r="U8" i="17"/>
  <c r="S14" i="11" l="1"/>
  <c r="Q19" i="11"/>
  <c r="U12" i="17"/>
  <c r="S19" i="11" l="1"/>
  <c r="U14" i="11" s="1"/>
  <c r="U18" i="11" l="1"/>
  <c r="U12" i="11"/>
  <c r="U11" i="11"/>
  <c r="U17" i="11"/>
  <c r="U15" i="11"/>
  <c r="U10" i="11"/>
  <c r="U16" i="11"/>
  <c r="U8" i="11"/>
  <c r="U13" i="11"/>
  <c r="U9" i="11"/>
  <c r="U19" i="11" l="1"/>
</calcChain>
</file>

<file path=xl/sharedStrings.xml><?xml version="1.0" encoding="utf-8"?>
<sst xmlns="http://schemas.openxmlformats.org/spreadsheetml/2006/main" count="2298" uniqueCount="409">
  <si>
    <t>صندوق سرمایه‌گذاری ثابت آوند مفید</t>
  </si>
  <si>
    <t>صورت وضعیت پورتفوی</t>
  </si>
  <si>
    <t>برای ماه منتهی به 1404/01/31</t>
  </si>
  <si>
    <t>نام شرکت</t>
  </si>
  <si>
    <t>1403/12/30</t>
  </si>
  <si>
    <t>تغییرات طی دوره</t>
  </si>
  <si>
    <t>1404/01/31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</si>
  <si>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</si>
  <si>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</si>
  <si>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</si>
  <si>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</si>
  <si>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</si>
  <si>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</si>
  <si>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</si>
  <si>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</si>
  <si>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سایپا</t>
  </si>
  <si>
    <t>صندوق سرمایه گذاری سهامی اهرمی موج فیروزه</t>
  </si>
  <si>
    <t>صندوق طلای عیار مفید</t>
  </si>
  <si>
    <t>گروه صنعتی پاکشو</t>
  </si>
  <si>
    <t>گسترش سوخت سبززاگرس(سهامی عام)</t>
  </si>
  <si>
    <t>ملی  صنایع  مس  ایران</t>
  </si>
  <si>
    <t>صندوق س سهامی بیدار-اهرمی - واحد عادی</t>
  </si>
  <si>
    <t>توسعه معادن وص.معدنی خاورمیانه</t>
  </si>
  <si>
    <t>ح.توسعه م وص.معدنی خاورمیانه</t>
  </si>
  <si>
    <t>امتیاز تسهیلات مسکن سال1403</t>
  </si>
  <si>
    <t/>
  </si>
  <si>
    <t>تعداد اوراق تبعی</t>
  </si>
  <si>
    <t>قیمت اعمال</t>
  </si>
  <si>
    <t>تاریخ اعمال</t>
  </si>
  <si>
    <t>نرخ موثر</t>
  </si>
  <si>
    <t>اختیارف ت فملی-10076-05/03/06</t>
  </si>
  <si>
    <t>1405/03/06</t>
  </si>
  <si>
    <t>اختیارف ت پاکشو-4810-04/07/09</t>
  </si>
  <si>
    <t>1404/07/09</t>
  </si>
  <si>
    <t>اختیارف ت خساپا-3898-04/11/01</t>
  </si>
  <si>
    <t>1404/11/01</t>
  </si>
  <si>
    <t>اختیارف ت میدکو-6167-05/02/15</t>
  </si>
  <si>
    <t>1405/02/15</t>
  </si>
  <si>
    <t>اطلاعات اوراق بهادار با درآمد ثابت</t>
  </si>
  <si>
    <t>نام اوراق</t>
  </si>
  <si>
    <t>قیمت بازار هر ورقه</t>
  </si>
  <si>
    <t>سلف استاندارد خودروی کرمان</t>
  </si>
  <si>
    <t>سلف استاندارد غدیر ایرانیان</t>
  </si>
  <si>
    <t>سلف شیر سولیکو کاله</t>
  </si>
  <si>
    <t>سلف شیرفرادما سولیکو</t>
  </si>
  <si>
    <t>سلف موازی پلی اتیلن سبک فیلم</t>
  </si>
  <si>
    <t>سلف موازی میلگرد تبریز</t>
  </si>
  <si>
    <t>سلف موازی هیدروکربن آفتاب053</t>
  </si>
  <si>
    <t>سلف میلگرد درپاد تبریز</t>
  </si>
  <si>
    <t>اجاره اهداف مفید 14070531</t>
  </si>
  <si>
    <t>اجاره تابان نوین14041015</t>
  </si>
  <si>
    <t>اسناد خزانه-م11بودجه02-050720</t>
  </si>
  <si>
    <t>اسناد خزانه-م12بودجه02-050916</t>
  </si>
  <si>
    <t>اسناد خزانه-م13بودجه02-051021</t>
  </si>
  <si>
    <t>اسناد خزانه-م1بودجه01-040326</t>
  </si>
  <si>
    <t>اسناد خزانه-م3بودجه01-040520</t>
  </si>
  <si>
    <t>اسناد خزانه-م7بودجه02-040910</t>
  </si>
  <si>
    <t>اسناد خزانه-م8بودجه02-041211</t>
  </si>
  <si>
    <t>اسنادخزانه-م10بودجه02-051112</t>
  </si>
  <si>
    <t>اسنادخزانه-م1بودجه02-050325</t>
  </si>
  <si>
    <t>اسنادخزانه-م2بودجه02-050923</t>
  </si>
  <si>
    <t>اسنادخزانه-م4بودجه01-040917</t>
  </si>
  <si>
    <t>اسنادخزانه-م5بودجه01-041015</t>
  </si>
  <si>
    <t>اسنادخزانه-م7بودجه01-040714</t>
  </si>
  <si>
    <t>اسنادخزانه-م8بودجه01-040728</t>
  </si>
  <si>
    <t>اسنادخزانه-م9بودجه01-040826</t>
  </si>
  <si>
    <t>صکوک اجاره صملی404-6ماهه18%</t>
  </si>
  <si>
    <t>صکوک اجاره صند412-بدون ضامن</t>
  </si>
  <si>
    <t>صکوک اجاره گل گهر504-3ماهه23%</t>
  </si>
  <si>
    <t>صکوک اجاره وکغدیر707-بدون ضامن</t>
  </si>
  <si>
    <t>صکوک مرابحه دعبید12-3ماهه18%</t>
  </si>
  <si>
    <t>صکوک مرابحه دعبید69-3ماهه23%</t>
  </si>
  <si>
    <t>صکوک مرابحه غکورش505-بدون ضامن</t>
  </si>
  <si>
    <t>صکوک مرابحه فخوز412-بدون ضامن</t>
  </si>
  <si>
    <t>گام بانک تجارت0409</t>
  </si>
  <si>
    <t>مرابحه اورند پیشرو-مفید051118</t>
  </si>
  <si>
    <t>مرابحه طبیعت سبز-مفید060920</t>
  </si>
  <si>
    <t>مرابحه عام دولت112-ش.خ 040408</t>
  </si>
  <si>
    <t>مرابحه عام دولت127-ش.خ040623</t>
  </si>
  <si>
    <t>مرابحه عام دولت132-ش.خ041110</t>
  </si>
  <si>
    <t>مرابحه عام دولت143-ش.خ041009</t>
  </si>
  <si>
    <t>مرابحه عام دولت145-ش.خ050707</t>
  </si>
  <si>
    <t>مرابحه عام دولت152-ش.خ040522</t>
  </si>
  <si>
    <t>مرابحه عام دولت172-ش.خ050623</t>
  </si>
  <si>
    <t>مرابحه عام دولت174-ش.خ041027</t>
  </si>
  <si>
    <t>مرابحه عام دولت175-ش.خ060327</t>
  </si>
  <si>
    <t>مرابحه عام دولت194-ش.خ060504</t>
  </si>
  <si>
    <t>مرابحه عام دولت201-ش.خ060430</t>
  </si>
  <si>
    <t>مرابحه عام دولت206-ش.خ051114</t>
  </si>
  <si>
    <t>مرابحه عام دولت210-ش.خ051121</t>
  </si>
  <si>
    <t>مرابحه نفت و گاز سرو071226</t>
  </si>
  <si>
    <t>مرابحه کاسپین تامین 070625</t>
  </si>
  <si>
    <t>مشارکت ش قم0612-3 ماهه 20.5%</t>
  </si>
  <si>
    <t>مرابحه عام دولت208-ش.خ060714</t>
  </si>
  <si>
    <t>قیمت پایانی</t>
  </si>
  <si>
    <t>قیمت پس از تعدیل</t>
  </si>
  <si>
    <t>درصد تعدیل</t>
  </si>
  <si>
    <t>ارزش ناشی از تعدیل قیمت</t>
  </si>
  <si>
    <t>دلایل</t>
  </si>
  <si>
    <t>درصد به کل دارایی‌ها</t>
  </si>
  <si>
    <t>سپرده</t>
  </si>
  <si>
    <t>شماره حساب</t>
  </si>
  <si>
    <t>مبلغ</t>
  </si>
  <si>
    <t>افزایش</t>
  </si>
  <si>
    <t>کاهش</t>
  </si>
  <si>
    <t>بانک پاسارگاد هفت تیر</t>
  </si>
  <si>
    <t>207-8100-16111111-1</t>
  </si>
  <si>
    <t xml:space="preserve">بانک خاورمیانه ظفر </t>
  </si>
  <si>
    <t>100910810707074692</t>
  </si>
  <si>
    <t>بانک مسکن دولت</t>
  </si>
  <si>
    <t>بانک ملت شعبه مستقل مرکزی</t>
  </si>
  <si>
    <t>9973880985</t>
  </si>
  <si>
    <t>بانک تجارت کار</t>
  </si>
  <si>
    <t>11146821</t>
  </si>
  <si>
    <t>بانک اقتصاد نوین اقدسیه</t>
  </si>
  <si>
    <t>216850538930001</t>
  </si>
  <si>
    <t>بانک ملت چهار راه جهان کودک</t>
  </si>
  <si>
    <t>9102783576</t>
  </si>
  <si>
    <t>207307161111113</t>
  </si>
  <si>
    <t>207.307.16111111.4</t>
  </si>
  <si>
    <t>بانک صادرات بورس کالا</t>
  </si>
  <si>
    <t>218966307004</t>
  </si>
  <si>
    <t>بانک مسکن شهید قندی</t>
  </si>
  <si>
    <t>5600887337667</t>
  </si>
  <si>
    <t>بانک مسکن پیامبر</t>
  </si>
  <si>
    <t>5600887337766</t>
  </si>
  <si>
    <t>بانک مسکن شهید خدامی</t>
  </si>
  <si>
    <t>5600887338301</t>
  </si>
  <si>
    <t>5600887338855</t>
  </si>
  <si>
    <t>5600887339036</t>
  </si>
  <si>
    <t>بانک مسکن شهید خدامی</t>
  </si>
  <si>
    <t>5600887339051</t>
  </si>
  <si>
    <t>بانک شهر نیاوران</t>
  </si>
  <si>
    <t>207303161111117</t>
  </si>
  <si>
    <t>207303161111118</t>
  </si>
  <si>
    <t>207303161111119</t>
  </si>
  <si>
    <t>2073031611111110</t>
  </si>
  <si>
    <t>0479604560300</t>
  </si>
  <si>
    <t>216850538930002</t>
  </si>
  <si>
    <t>0479604772265</t>
  </si>
  <si>
    <t>0407606484004</t>
  </si>
  <si>
    <t>0479604820943</t>
  </si>
  <si>
    <t>2791037038</t>
  </si>
  <si>
    <t>207304161111111</t>
  </si>
  <si>
    <t>207304161111112</t>
  </si>
  <si>
    <t>207304161111113</t>
  </si>
  <si>
    <t>207304161111114</t>
  </si>
  <si>
    <t>207304161111115</t>
  </si>
  <si>
    <t>بانک مسکن نیاوران</t>
  </si>
  <si>
    <t>5600877335903</t>
  </si>
  <si>
    <t xml:space="preserve">بانک مسکن شهرک راه آهن </t>
  </si>
  <si>
    <t>5600887341677</t>
  </si>
  <si>
    <t>بانک مسکن امیرکبیر</t>
  </si>
  <si>
    <t>5600887341891</t>
  </si>
  <si>
    <t xml:space="preserve">بانک ملت شعبه مستقل مرکزی	</t>
  </si>
  <si>
    <t>2820471895</t>
  </si>
  <si>
    <t>بانک ملت مستقل مرکزی</t>
  </si>
  <si>
    <t>2821582273</t>
  </si>
  <si>
    <t>2821603758</t>
  </si>
  <si>
    <t>207304161111116</t>
  </si>
  <si>
    <t xml:space="preserve">بانک ملت مستقل مرکزی	</t>
  </si>
  <si>
    <t>2825600670</t>
  </si>
  <si>
    <t>2825633710</t>
  </si>
  <si>
    <t>5600887342535</t>
  </si>
  <si>
    <t>بانک ملت جهان کودک</t>
  </si>
  <si>
    <t>2827984236</t>
  </si>
  <si>
    <t>2832409245</t>
  </si>
  <si>
    <t>207304161111117</t>
  </si>
  <si>
    <t>0407668542002</t>
  </si>
  <si>
    <t>2836130258</t>
  </si>
  <si>
    <t xml:space="preserve">بانک صادرات سپهبد قرنی	</t>
  </si>
  <si>
    <t>0407669972006</t>
  </si>
  <si>
    <t>207304161111118</t>
  </si>
  <si>
    <t>بانک صادرات شریعتی</t>
  </si>
  <si>
    <t>0407677755001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</si>
  <si>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</si>
  <si>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</si>
  <si>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</si>
  <si>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</si>
  <si>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</si>
  <si>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درآمد سود</t>
  </si>
  <si>
    <t>هزینه تنزیل</t>
  </si>
  <si>
    <t>خالص درآمد</t>
  </si>
  <si>
    <t>مرابحه عام دولت94-ش.خ030816</t>
  </si>
  <si>
    <t>مرابحه کرمان موتور14030915</t>
  </si>
  <si>
    <t>مرابحه عام دولت87-ش.خ030304</t>
  </si>
  <si>
    <t>صکوک منفعت نفت1312-6ماهه 18/5%</t>
  </si>
  <si>
    <t>صکوک منفعت نفت0312-6ماهه 18/5%</t>
  </si>
  <si>
    <t>مرابحه عام دولت72-ش.خ0311</t>
  </si>
  <si>
    <t>مرابحه عام دولت71-ش.خ0311</t>
  </si>
  <si>
    <t>مرابحه عام دولت69-ش.خ0310</t>
  </si>
  <si>
    <t>مرابحه عام دولت5-ش.خ 0309</t>
  </si>
  <si>
    <t>صکوک اجاره فارس147- 3ماهه18%</t>
  </si>
  <si>
    <t>مشارکت ش قم612-3 ماهه 20.5%</t>
  </si>
  <si>
    <t>شهرداری قم</t>
  </si>
  <si>
    <t>مرابحه ماموت تریلرمانا 080210</t>
  </si>
  <si>
    <t>مرابحه عام دولت142-ش.خ031009</t>
  </si>
  <si>
    <t>مرابحه عام دولت138-ش.خ031004</t>
  </si>
  <si>
    <t>مرابحه عام دولت130-ش.خ031110</t>
  </si>
  <si>
    <t>مرابحه عام دولت126-ش.خ031223</t>
  </si>
  <si>
    <t>صکوک مرابحه کرازی505-3ماهه18%</t>
  </si>
  <si>
    <t>مرابحه عام دولت107-ش.خ030724</t>
  </si>
  <si>
    <t>بانک خاورمیانه آفریقا</t>
  </si>
  <si>
    <t>بانک صادرات طالقانی</t>
  </si>
  <si>
    <t>بانک صادرات سپهبد قرنی</t>
  </si>
  <si>
    <t>بانک صادرات دکتر شریعتی</t>
  </si>
  <si>
    <t xml:space="preserve">بانک صادرات بورس کالا </t>
  </si>
  <si>
    <t>بانک مسکن دانشگاه امیر کبیر</t>
  </si>
  <si>
    <t>بانک مسکن سعادت آباد</t>
  </si>
  <si>
    <t>بانک پاسارگاد میدان هفت تیر</t>
  </si>
  <si>
    <t xml:space="preserve">بانک ملت چهار راه جهان کودک	</t>
  </si>
  <si>
    <t>بانک ملت چهارراه جهان کودک</t>
  </si>
  <si>
    <t>بانک ملت  چهارراه جهان کودک</t>
  </si>
  <si>
    <t>بانک صادرات  سپهبد قرنی</t>
  </si>
  <si>
    <t>بانک اقتصاد نوین حافظ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</si>
  <si>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</si>
  <si>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</si>
  <si>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</si>
  <si>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</si>
  <si>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</si>
  <si>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</si>
  <si>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گروه توسعه مالی مهرآیندگان</t>
  </si>
  <si>
    <t>1403/04/16</t>
  </si>
  <si>
    <t>تامین سرمایه کاردان</t>
  </si>
  <si>
    <t>1403/04/24</t>
  </si>
  <si>
    <t>بهای فروش</t>
  </si>
  <si>
    <t>ارزش دفتری</t>
  </si>
  <si>
    <t>سود و زیان ناشی از تغییر قیمت</t>
  </si>
  <si>
    <t>سود و زیان ناشی از فروش</t>
  </si>
  <si>
    <t>صندوق اهرمی شتاب آگاه</t>
  </si>
  <si>
    <t>اسنادخزانه-م6بودجه01-030814</t>
  </si>
  <si>
    <t>اسناد خزانه-م10بودجه00-031115</t>
  </si>
  <si>
    <t>اسناد خزانه-م9بودجه00-031101</t>
  </si>
  <si>
    <t>اسنادخزانه-م8بودجه00-030919</t>
  </si>
  <si>
    <t>اسنادخزانه-م7بودجه00-030912</t>
  </si>
  <si>
    <t>اسنادخزانه-م2بودجه00-031024</t>
  </si>
  <si>
    <t>اسنادخزانه-م3بودجه00-030418</t>
  </si>
  <si>
    <t>اسنادخزانه-م5بودجه00-030626</t>
  </si>
  <si>
    <t>اسنادخزانه-م1بودجه00-030821</t>
  </si>
  <si>
    <t>اسنادخزانه-م6بودجه00-030723</t>
  </si>
  <si>
    <t>اسنادخزانه-م4بودجه00-030522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</si>
  <si>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</si>
  <si>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</si>
  <si>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</si>
  <si>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</si>
  <si>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</si>
  <si>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 کل</t>
  </si>
  <si>
    <t>نام سپرده بانکی</t>
  </si>
  <si>
    <t>نام سپرده</t>
  </si>
  <si>
    <t>سود سپرده بانکی و گواهی سپرده</t>
  </si>
  <si>
    <t>درصد سود به میانگین سپرده</t>
  </si>
  <si>
    <t>100960935000000267</t>
  </si>
  <si>
    <t>207-307-16111111-1</t>
  </si>
  <si>
    <t>100960935000000381</t>
  </si>
  <si>
    <t>100960935000000386</t>
  </si>
  <si>
    <t>216283538930001</t>
  </si>
  <si>
    <t>216283538930002</t>
  </si>
  <si>
    <t>0479601947670</t>
  </si>
  <si>
    <t>9103798508</t>
  </si>
  <si>
    <t>9104471461</t>
  </si>
  <si>
    <t>9109501771</t>
  </si>
  <si>
    <t>9110009496</t>
  </si>
  <si>
    <t>0479602254234</t>
  </si>
  <si>
    <t>0479602273072</t>
  </si>
  <si>
    <t>9114194157</t>
  </si>
  <si>
    <t>0479602313568</t>
  </si>
  <si>
    <t>0479602322689</t>
  </si>
  <si>
    <t>207307161111112</t>
  </si>
  <si>
    <t>100960935000000602</t>
  </si>
  <si>
    <t xml:space="preserve">100960935000000605	</t>
  </si>
  <si>
    <t>100960935000000613</t>
  </si>
  <si>
    <t>100960935000000627</t>
  </si>
  <si>
    <t>5600877334138</t>
  </si>
  <si>
    <t>100960935000000674</t>
  </si>
  <si>
    <t>100960935000000733</t>
  </si>
  <si>
    <t>100960935000000757</t>
  </si>
  <si>
    <t>0479602749598</t>
  </si>
  <si>
    <t>0479602762412</t>
  </si>
  <si>
    <t>0479602774735</t>
  </si>
  <si>
    <t>207307161111115</t>
  </si>
  <si>
    <t>0407264234002</t>
  </si>
  <si>
    <t>0407266896000</t>
  </si>
  <si>
    <t>0407270850002</t>
  </si>
  <si>
    <t>0407281398005</t>
  </si>
  <si>
    <t>0407283853008</t>
  </si>
  <si>
    <t>0407286100009</t>
  </si>
  <si>
    <t>0407294877002</t>
  </si>
  <si>
    <t>0407296589003</t>
  </si>
  <si>
    <t>0407306441006</t>
  </si>
  <si>
    <t>5600887336008</t>
  </si>
  <si>
    <t>5600887336271</t>
  </si>
  <si>
    <t>5600887336560</t>
  </si>
  <si>
    <t>207.303.16111111.1</t>
  </si>
  <si>
    <t>5600887336727</t>
  </si>
  <si>
    <t>5600887336834</t>
  </si>
  <si>
    <t>0407361955003</t>
  </si>
  <si>
    <t>0407368272002</t>
  </si>
  <si>
    <t>2277661595</t>
  </si>
  <si>
    <t>207303161111112</t>
  </si>
  <si>
    <t>207303161111113</t>
  </si>
  <si>
    <t>2285850911</t>
  </si>
  <si>
    <t>2287360810</t>
  </si>
  <si>
    <t>0479603599874</t>
  </si>
  <si>
    <t>207303161111114</t>
  </si>
  <si>
    <t>5600877334955</t>
  </si>
  <si>
    <t>2301296991</t>
  </si>
  <si>
    <t>0407417891004</t>
  </si>
  <si>
    <t>2305361237</t>
  </si>
  <si>
    <t>0407430809002</t>
  </si>
  <si>
    <t>2315504534</t>
  </si>
  <si>
    <t>0407440290007</t>
  </si>
  <si>
    <t>2325746791</t>
  </si>
  <si>
    <t>0407444299007</t>
  </si>
  <si>
    <t>0479603973015</t>
  </si>
  <si>
    <t>2334721972</t>
  </si>
  <si>
    <t>2340133183</t>
  </si>
  <si>
    <t>2342577045</t>
  </si>
  <si>
    <t>207-303-16111111-5</t>
  </si>
  <si>
    <t>207303161111116</t>
  </si>
  <si>
    <t>0479604093200</t>
  </si>
  <si>
    <t>2350811304</t>
  </si>
  <si>
    <t>0407477865005</t>
  </si>
  <si>
    <t>2356293935</t>
  </si>
  <si>
    <t>0407486600006</t>
  </si>
  <si>
    <t>0407490817002</t>
  </si>
  <si>
    <t>0407495138006</t>
  </si>
  <si>
    <t>0407502489007</t>
  </si>
  <si>
    <t>2382140966</t>
  </si>
  <si>
    <t>2384545910</t>
  </si>
  <si>
    <t>2397480185</t>
  </si>
  <si>
    <t>0407528598008</t>
  </si>
  <si>
    <t>2405571802</t>
  </si>
  <si>
    <t>0407535841002</t>
  </si>
  <si>
    <t>0479604441198</t>
  </si>
  <si>
    <t>0407539570006</t>
  </si>
  <si>
    <t>2500803078</t>
  </si>
  <si>
    <t>2596242592</t>
  </si>
  <si>
    <t>0479604522062</t>
  </si>
  <si>
    <t>0479604553901</t>
  </si>
  <si>
    <t>2682586520</t>
  </si>
  <si>
    <t>0407568445002</t>
  </si>
  <si>
    <t>0479604597430</t>
  </si>
  <si>
    <t>2747174311</t>
  </si>
  <si>
    <t>106283538930001</t>
  </si>
  <si>
    <t>106283538930002</t>
  </si>
  <si>
    <t>0407580563002</t>
  </si>
  <si>
    <t>0407585598002</t>
  </si>
  <si>
    <t>2767187012</t>
  </si>
  <si>
    <t>0479604716063</t>
  </si>
  <si>
    <t>0479605173847</t>
  </si>
  <si>
    <t>سایر درآمدها</t>
  </si>
  <si>
    <t>معین برای سایر درآمدهای تنزیل سود بانک</t>
  </si>
  <si>
    <t>سرمایه‌گذاری در سهام</t>
  </si>
  <si>
    <t>سرمایه‌گذاری در اوراق بهادار</t>
  </si>
  <si>
    <t>درآمد سپرده بانکی</t>
  </si>
  <si>
    <t>جلوگیری از نوسانات بازار</t>
  </si>
  <si>
    <t>صندوق سرمایه گذاری ثابت آوند مفید</t>
  </si>
  <si>
    <t xml:space="preserve">صورت وضعیت درآمدها </t>
  </si>
  <si>
    <t>1-3-2-مبالغ تخصیص یافته بابت خرید و نگهداری اوراق بهادار با درآمد ثابت (نرخ سود ترجیحی)</t>
  </si>
  <si>
    <t>طرف معامله</t>
  </si>
  <si>
    <t>نوع وابستگی</t>
  </si>
  <si>
    <t>نام ورقه بهادار</t>
  </si>
  <si>
    <t>تعداد اوراق</t>
  </si>
  <si>
    <t>بهای تمام شده اوراق</t>
  </si>
  <si>
    <t>مبلغ شناسایی شده بابت قرارداد خرید و نگهداری اوراق بهادار</t>
  </si>
  <si>
    <t>نرخ اسمی</t>
  </si>
  <si>
    <t>میانگین نرخ بازده تا سررسید قراردادهای منعقده</t>
  </si>
  <si>
    <t>شرکت افق توسعه معادن خاورمیانه</t>
  </si>
  <si>
    <t>فروشنده</t>
  </si>
  <si>
    <t>هکشو 407</t>
  </si>
  <si>
    <t>-</t>
  </si>
  <si>
    <t>صندوق سرمایه‌گذاری اختصاصی بازارگردانی مفید</t>
  </si>
  <si>
    <t>صندوق­ سرمایه­گذاری اختصاصی بازارگردانی تحت مدیریت مدیر صندوق</t>
  </si>
  <si>
    <t>علاله1</t>
  </si>
  <si>
    <t>صعبید 69</t>
  </si>
  <si>
    <t>اهداف073</t>
  </si>
  <si>
    <t>عدرپاد2</t>
  </si>
  <si>
    <t>طبیعت066</t>
  </si>
  <si>
    <t>شرکت کرمان موتور</t>
  </si>
  <si>
    <t>هساپا411</t>
  </si>
  <si>
    <t>شرکت سرمایه گذاری صدر تامین</t>
  </si>
  <si>
    <t>هفملی 503</t>
  </si>
  <si>
    <t>عکرمان 4</t>
  </si>
  <si>
    <t>سرمایه گذاری بهمن</t>
  </si>
  <si>
    <t>نرخ ترجیحی گروه صنعتی پاکشو 040709</t>
  </si>
  <si>
    <t>نرخ ترجیحی اختیارف ت ومهان 7025</t>
  </si>
  <si>
    <t>نرخ ترجیحی صکوک اجاره گل گهر504-3</t>
  </si>
  <si>
    <t>مشارکت سرمایه گذاری بهمن</t>
  </si>
  <si>
    <t>گروه انتخاب الکترونیک آرمان</t>
  </si>
  <si>
    <t>اختیارخ ت ومهان-6456-03/12/25</t>
  </si>
  <si>
    <t>سرمایه‌گذاری درصندوق های سرمایه گذاری</t>
  </si>
  <si>
    <t>سایر درآمد ها</t>
  </si>
  <si>
    <t>درآمد ناشی از تعهد پذیره نویسی</t>
  </si>
  <si>
    <t>1.00050981783818</t>
  </si>
  <si>
    <t>1.00071888112007</t>
  </si>
  <si>
    <t>1.0007146448325</t>
  </si>
  <si>
    <t>1.00071478548673</t>
  </si>
  <si>
    <t>سهیدرو 053</t>
  </si>
  <si>
    <t>سرو07</t>
  </si>
  <si>
    <t>اورند پیشرو052</t>
  </si>
  <si>
    <t>عغدیر21</t>
  </si>
  <si>
    <t>صندوق سرمایه گذاری اختصاصی بازارگردانی الگوریتم سرآمد بازار</t>
  </si>
  <si>
    <t>39/25</t>
  </si>
  <si>
    <t>34/5</t>
  </si>
  <si>
    <t>38/2</t>
  </si>
  <si>
    <t>تامین سرمایه دماوند</t>
  </si>
  <si>
    <t>37/5</t>
  </si>
  <si>
    <t>از ابتدای سال مالی</t>
  </si>
  <si>
    <t>تا پایان ماه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</si>
</sst>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_(* #,##0_);_(* \(#,##0\);_(* &quot;-&quot;??_);_(@_)"/>
    <numFmt numFmtId="166" formatCode="0.0"/>
    <numFmt numFmtId="167" formatCode="#,##0_-;\(#,##0\)"/>
  </numFmts>
  <fonts count="18" x14ac:knownFonts="1">
    <font>
      <sz val="11"/>
      <name val="Calibri"/>
    </font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charset val="178"/>
      <scheme val="minor"/>
    </font>
    <font>
      <sz val="11"/>
      <name val="Calibri"/>
      <family val="2"/>
    </font>
    <font>
      <sz val="12"/>
      <name val="B Nazanin"/>
      <charset val="178"/>
    </font>
    <font>
      <b/>
      <sz val="16"/>
      <color rgb="FF000000"/>
      <name val="B Nazanin"/>
      <charset val="178"/>
    </font>
    <font>
      <b/>
      <sz val="12"/>
      <name val="B Nazanin"/>
      <charset val="178"/>
    </font>
    <font>
      <b/>
      <sz val="12"/>
      <color theme="1"/>
      <name val="B Nazanin"/>
      <charset val="178"/>
    </font>
    <font>
      <b/>
      <sz val="12"/>
      <color rgb="FF0062AC"/>
      <name val="B Titr"/>
      <charset val="178"/>
    </font>
    <font>
      <sz val="11"/>
      <color theme="1"/>
      <name val="B Mitra"/>
      <charset val="178"/>
    </font>
    <font>
      <sz val="9"/>
      <color theme="1"/>
      <name val="B Mitra"/>
      <charset val="178"/>
    </font>
    <font>
      <sz val="11"/>
      <name val="Calibri"/>
      <family val="2"/>
    </font>
    <font>
      <sz val="10"/>
      <color rgb="FF000000"/>
      <name val="IRANSans"/>
      <family val="2"/>
    </font>
    <font>
      <u/>
      <sz val="11"/>
      <color theme="10"/>
      <name val="Calibri"/>
      <family val="2"/>
    </font>
    <font>
      <b/>
      <sz val="9"/>
      <color theme="1"/>
      <name val="B Mitra"/>
      <charset val="178"/>
    </font>
    <font>
      <sz val="16"/>
      <name val="B Nazanin"/>
      <charset val="178"/>
    </font>
    <font>
      <b/>
      <sz val="10"/>
      <color rgb="FF000000"/>
      <name val="IRANSans"/>
      <family val="2"/>
    </font>
    <font>
      <b/>
      <sz val="16"/>
      <name val="B Nazanin"/>
      <charset val="17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auto="1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9" fontId="3" fillId="0" borderId="0" applyFont="0" applyFill="0" applyBorder="0" applyAlignment="0" applyProtection="0"/>
    <xf numFmtId="0" fontId="2" fillId="0" borderId="0"/>
    <xf numFmtId="164" fontId="11" fillId="0" borderId="0" applyFont="0" applyFill="0" applyBorder="0" applyAlignment="0" applyProtection="0"/>
    <xf numFmtId="0" fontId="13" fillId="0" borderId="0" applyNumberFormat="0" applyFill="0" applyBorder="0" applyAlignment="0" applyProtection="0"/>
  </cellStyleXfs>
  <cellXfs count="41">
    <xf numFmtId="0" fontId="0" fillId="0" borderId="0" xfId="0"/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3" fontId="4" fillId="0" borderId="0" xfId="0" applyNumberFormat="1" applyFont="1" applyFill="1" applyAlignment="1">
      <alignment horizontal="center" vertical="center"/>
    </xf>
    <xf numFmtId="3" fontId="6" fillId="0" borderId="2" xfId="0" applyNumberFormat="1" applyFont="1" applyFill="1" applyBorder="1" applyAlignment="1">
      <alignment horizontal="center" vertical="center"/>
    </xf>
    <xf numFmtId="0" fontId="14" fillId="0" borderId="3" xfId="2" applyFont="1" applyFill="1" applyBorder="1" applyAlignment="1">
      <alignment horizontal="center" vertical="center" wrapText="1" readingOrder="2"/>
    </xf>
    <xf numFmtId="3" fontId="12" fillId="0" borderId="0" xfId="0" applyNumberFormat="1" applyFont="1" applyFill="1"/>
    <xf numFmtId="167" fontId="6" fillId="0" borderId="2" xfId="0" applyNumberFormat="1" applyFont="1" applyFill="1" applyBorder="1" applyAlignment="1">
      <alignment horizontal="center" vertical="center"/>
    </xf>
    <xf numFmtId="10" fontId="4" fillId="0" borderId="0" xfId="1" applyNumberFormat="1" applyFont="1" applyFill="1" applyAlignment="1">
      <alignment horizontal="center" vertical="center"/>
    </xf>
    <xf numFmtId="9" fontId="6" fillId="0" borderId="2" xfId="1" applyNumberFormat="1" applyFont="1" applyFill="1" applyBorder="1" applyAlignment="1">
      <alignment horizontal="center" vertical="center"/>
    </xf>
    <xf numFmtId="0" fontId="7" fillId="0" borderId="0" xfId="2" applyFont="1" applyFill="1"/>
    <xf numFmtId="0" fontId="2" fillId="0" borderId="0" xfId="2" applyFill="1"/>
    <xf numFmtId="0" fontId="9" fillId="0" borderId="3" xfId="2" applyFont="1" applyFill="1" applyBorder="1" applyAlignment="1">
      <alignment horizontal="center" vertical="center" wrapText="1" readingOrder="2"/>
    </xf>
    <xf numFmtId="0" fontId="10" fillId="0" borderId="3" xfId="2" applyFont="1" applyFill="1" applyBorder="1" applyAlignment="1">
      <alignment horizontal="center" vertical="center" wrapText="1" readingOrder="2"/>
    </xf>
    <xf numFmtId="10" fontId="6" fillId="0" borderId="2" xfId="0" applyNumberFormat="1" applyFont="1" applyFill="1" applyBorder="1" applyAlignment="1">
      <alignment horizontal="center" vertical="center"/>
    </xf>
    <xf numFmtId="10" fontId="6" fillId="0" borderId="2" xfId="1" applyNumberFormat="1" applyFont="1" applyFill="1" applyBorder="1" applyAlignment="1">
      <alignment horizontal="center" vertical="center"/>
    </xf>
    <xf numFmtId="3" fontId="15" fillId="0" borderId="0" xfId="0" applyNumberFormat="1" applyFont="1" applyFill="1" applyAlignment="1">
      <alignment horizontal="center" vertical="center"/>
    </xf>
    <xf numFmtId="3" fontId="16" fillId="0" borderId="0" xfId="0" applyNumberFormat="1" applyFont="1" applyFill="1"/>
    <xf numFmtId="0" fontId="1" fillId="0" borderId="0" xfId="2" applyFont="1" applyFill="1"/>
    <xf numFmtId="0" fontId="13" fillId="2" borderId="0" xfId="4" applyFill="1" applyAlignment="1">
      <alignment horizontal="right" vertical="center"/>
    </xf>
    <xf numFmtId="0" fontId="13" fillId="0" borderId="0" xfId="4"/>
    <xf numFmtId="165" fontId="9" fillId="0" borderId="3" xfId="3" applyNumberFormat="1" applyFont="1" applyFill="1" applyBorder="1" applyAlignment="1">
      <alignment vertical="center" wrapText="1" readingOrder="2"/>
    </xf>
    <xf numFmtId="165" fontId="9" fillId="0" borderId="3" xfId="3" applyNumberFormat="1" applyFont="1" applyFill="1" applyBorder="1" applyAlignment="1">
      <alignment horizontal="center" vertical="center" wrapText="1" readingOrder="2"/>
    </xf>
    <xf numFmtId="166" fontId="9" fillId="0" borderId="3" xfId="3" applyNumberFormat="1" applyFont="1" applyFill="1" applyBorder="1" applyAlignment="1">
      <alignment horizontal="center" vertical="center" wrapText="1" readingOrder="2"/>
    </xf>
    <xf numFmtId="166" fontId="9" fillId="0" borderId="3" xfId="2" applyNumberFormat="1" applyFont="1" applyFill="1" applyBorder="1" applyAlignment="1">
      <alignment horizontal="center" vertical="center" wrapText="1" readingOrder="2"/>
    </xf>
    <xf numFmtId="49" fontId="9" fillId="0" borderId="3" xfId="3" applyNumberFormat="1" applyFont="1" applyFill="1" applyBorder="1" applyAlignment="1">
      <alignment horizontal="center" vertical="center" wrapText="1" readingOrder="2"/>
    </xf>
    <xf numFmtId="0" fontId="9" fillId="0" borderId="3" xfId="2" applyFont="1" applyFill="1" applyBorder="1" applyAlignment="1">
      <alignment vertical="center" wrapText="1" readingOrder="2"/>
    </xf>
    <xf numFmtId="3" fontId="16" fillId="0" borderId="0" xfId="0" applyNumberFormat="1" applyFont="1"/>
    <xf numFmtId="3" fontId="12" fillId="0" borderId="0" xfId="0" applyNumberFormat="1" applyFont="1"/>
    <xf numFmtId="0" fontId="5" fillId="0" borderId="1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7" fillId="0" borderId="0" xfId="2" applyFont="1" applyFill="1" applyAlignment="1">
      <alignment horizontal="center" vertical="center"/>
    </xf>
    <xf numFmtId="0" fontId="8" fillId="0" borderId="0" xfId="2" applyFont="1" applyFill="1" applyAlignment="1">
      <alignment horizontal="right" vertical="center" readingOrder="2"/>
    </xf>
    <xf numFmtId="0" fontId="9" fillId="0" borderId="4" xfId="2" applyFont="1" applyFill="1" applyBorder="1" applyAlignment="1">
      <alignment horizontal="center" vertical="center" wrapText="1" readingOrder="2"/>
    </xf>
    <xf numFmtId="0" fontId="9" fillId="0" borderId="5" xfId="2" applyFont="1" applyFill="1" applyBorder="1" applyAlignment="1">
      <alignment horizontal="center" vertical="center" wrapText="1" readingOrder="2"/>
    </xf>
    <xf numFmtId="0" fontId="9" fillId="0" borderId="6" xfId="2" applyFont="1" applyFill="1" applyBorder="1" applyAlignment="1">
      <alignment horizontal="center" vertical="center" wrapText="1" readingOrder="2"/>
    </xf>
    <xf numFmtId="0" fontId="10" fillId="0" borderId="4" xfId="2" applyFont="1" applyFill="1" applyBorder="1" applyAlignment="1">
      <alignment horizontal="center" vertical="center" wrapText="1" readingOrder="2"/>
    </xf>
    <xf numFmtId="0" fontId="10" fillId="0" borderId="5" xfId="2" applyFont="1" applyFill="1" applyBorder="1" applyAlignment="1">
      <alignment horizontal="center" vertical="center" wrapText="1" readingOrder="2"/>
    </xf>
    <xf numFmtId="0" fontId="10" fillId="0" borderId="6" xfId="2" applyFont="1" applyFill="1" applyBorder="1" applyAlignment="1">
      <alignment horizontal="center" vertical="center" wrapText="1" readingOrder="2"/>
    </xf>
    <xf numFmtId="0" fontId="17" fillId="0" borderId="0" xfId="0" applyFont="1" applyFill="1" applyAlignment="1">
      <alignment horizontal="center" vertical="center"/>
    </xf>
  </cellXfs>
  <cellStyles count="5">
    <cellStyle name="Comma 2" xfId="3" xr:uid="{6EB97F2A-BE35-46B9-A003-CA2CD49D5999}"/>
    <cellStyle name="Hyperlink" xfId="4" builtinId="8"/>
    <cellStyle name="Normal" xfId="0" builtinId="0"/>
    <cellStyle name="Normal 2" xfId="2" xr:uid="{B1A13CAE-18FC-4672-BC5C-E3960634547F}"/>
    <cellStyle name="Percent" xfId="1" builtinId="5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16"/>
  <sheetViews>
    <sheetView rightToLeft="1" tabSelected="1" zoomScale="85" zoomScaleNormal="85" workbookViewId="0">
      <selection activeCell="S16" sqref="S16"/>
    </sheetView>
  </sheetViews>
  <sheetFormatPr defaultRowHeight="18.75" x14ac:dyDescent="0.25"/>
  <cols>
    <col min="1" max="1" width="40.28515625" style="1" bestFit="1" customWidth="1"/>
    <col min="2" max="2" width="1" style="1" customWidth="1"/>
    <col min="3" max="3" width="21" style="1" customWidth="1"/>
    <col min="4" max="4" width="1" style="1" customWidth="1"/>
    <col min="5" max="5" width="23" style="1" customWidth="1"/>
    <col min="6" max="6" width="1" style="1" customWidth="1"/>
    <col min="7" max="7" width="26" style="1" customWidth="1"/>
    <col min="8" max="8" width="1" style="1" customWidth="1"/>
    <col min="9" max="9" width="19" style="1" customWidth="1"/>
    <col min="10" max="10" width="1" style="1" customWidth="1"/>
    <col min="11" max="11" width="26" style="1" customWidth="1"/>
    <col min="12" max="12" width="1" style="1" customWidth="1"/>
    <col min="13" max="13" width="19" style="1" customWidth="1"/>
    <col min="14" max="14" width="1" style="1" customWidth="1"/>
    <col min="15" max="15" width="22" style="1" customWidth="1"/>
    <col min="16" max="16" width="1" style="1" customWidth="1"/>
    <col min="17" max="17" width="21" style="1" customWidth="1"/>
    <col min="18" max="18" width="1" style="1" customWidth="1"/>
    <col min="19" max="19" width="16" style="1" customWidth="1"/>
    <col min="20" max="20" width="1" style="1" customWidth="1"/>
    <col min="21" max="21" width="23" style="1" customWidth="1"/>
    <col min="22" max="22" width="1" style="1" customWidth="1"/>
    <col min="23" max="23" width="26" style="1" customWidth="1"/>
    <col min="24" max="24" width="1" style="1" customWidth="1"/>
    <col min="25" max="25" width="32" style="1" customWidth="1"/>
    <col min="26" max="26" width="1" style="1" customWidth="1"/>
    <col min="27" max="27" width="9.140625" style="1" customWidth="1"/>
    <col min="28" max="16384" width="9.140625" style="1"/>
  </cols>
  <sheetData>
    <row r="2" spans="1:25" ht="26.25" x14ac:dyDescent="0.25">
      <c r="A2" s="31" t="s">
        <v>0</v>
      </c>
      <c r="B2" s="31" t="s">
        <v>0</v>
      </c>
      <c r="C2" s="31" t="s">
        <v>0</v>
      </c>
      <c r="D2" s="31" t="s">
        <v>0</v>
      </c>
      <c r="E2" s="31" t="s">
        <v>0</v>
      </c>
      <c r="F2" s="31" t="s">
        <v>0</v>
      </c>
      <c r="G2" s="31" t="s">
        <v>0</v>
      </c>
      <c r="H2" s="31" t="s">
        <v>0</v>
      </c>
      <c r="I2" s="31" t="s">
        <v>0</v>
      </c>
      <c r="J2" s="31" t="s">
        <v>0</v>
      </c>
      <c r="K2" s="31" t="s">
        <v>0</v>
      </c>
      <c r="L2" s="31" t="s">
        <v>0</v>
      </c>
      <c r="M2" s="31" t="s">
        <v>0</v>
      </c>
      <c r="N2" s="31" t="s">
        <v>0</v>
      </c>
      <c r="O2" s="31" t="s">
        <v>0</v>
      </c>
      <c r="P2" s="31" t="s">
        <v>0</v>
      </c>
      <c r="Q2" s="31" t="s">
        <v>0</v>
      </c>
      <c r="R2" s="31" t="s">
        <v>0</v>
      </c>
      <c r="S2" s="31" t="s">
        <v>0</v>
      </c>
      <c r="T2" s="31" t="s">
        <v>0</v>
      </c>
      <c r="U2" s="31" t="s">
        <v>0</v>
      </c>
      <c r="V2" s="31" t="s">
        <v>0</v>
      </c>
      <c r="W2" s="31" t="s">
        <v>0</v>
      </c>
      <c r="X2" s="31" t="s">
        <v>0</v>
      </c>
      <c r="Y2" s="31" t="s">
        <v>0</v>
      </c>
    </row>
    <row r="3" spans="1:25" ht="26.25" x14ac:dyDescent="0.25">
      <c r="A3" s="31" t="s">
        <v>1</v>
      </c>
      <c r="B3" s="31" t="s">
        <v>1</v>
      </c>
      <c r="C3" s="31" t="s">
        <v>1</v>
      </c>
      <c r="D3" s="31" t="s">
        <v>1</v>
      </c>
      <c r="E3" s="31" t="s">
        <v>1</v>
      </c>
      <c r="F3" s="31" t="s">
        <v>1</v>
      </c>
      <c r="G3" s="31" t="s">
        <v>1</v>
      </c>
      <c r="H3" s="31" t="s">
        <v>1</v>
      </c>
      <c r="I3" s="31" t="s">
        <v>1</v>
      </c>
      <c r="J3" s="31" t="s">
        <v>1</v>
      </c>
      <c r="K3" s="31" t="s">
        <v>1</v>
      </c>
      <c r="L3" s="31" t="s">
        <v>1</v>
      </c>
      <c r="M3" s="31" t="s">
        <v>1</v>
      </c>
      <c r="N3" s="31" t="s">
        <v>1</v>
      </c>
      <c r="O3" s="31" t="s">
        <v>1</v>
      </c>
      <c r="P3" s="31" t="s">
        <v>1</v>
      </c>
      <c r="Q3" s="31" t="s">
        <v>1</v>
      </c>
      <c r="R3" s="31" t="s">
        <v>1</v>
      </c>
      <c r="S3" s="31" t="s">
        <v>1</v>
      </c>
      <c r="T3" s="31" t="s">
        <v>1</v>
      </c>
      <c r="U3" s="31" t="s">
        <v>1</v>
      </c>
      <c r="V3" s="31" t="s">
        <v>1</v>
      </c>
      <c r="W3" s="31" t="s">
        <v>1</v>
      </c>
      <c r="X3" s="31" t="s">
        <v>1</v>
      </c>
      <c r="Y3" s="31" t="s">
        <v>1</v>
      </c>
    </row>
    <row r="4" spans="1:25" ht="26.25" x14ac:dyDescent="0.25">
      <c r="A4" s="31" t="s">
        <v>2</v>
      </c>
      <c r="B4" s="31" t="s">
        <v>2</v>
      </c>
      <c r="C4" s="31" t="s">
        <v>2</v>
      </c>
      <c r="D4" s="31" t="s">
        <v>2</v>
      </c>
      <c r="E4" s="31" t="s">
        <v>2</v>
      </c>
      <c r="F4" s="31" t="s">
        <v>2</v>
      </c>
      <c r="G4" s="31" t="s">
        <v>2</v>
      </c>
      <c r="H4" s="31" t="s">
        <v>2</v>
      </c>
      <c r="I4" s="31" t="s">
        <v>2</v>
      </c>
      <c r="J4" s="31" t="s">
        <v>2</v>
      </c>
      <c r="K4" s="31" t="s">
        <v>2</v>
      </c>
      <c r="L4" s="31" t="s">
        <v>2</v>
      </c>
      <c r="M4" s="31" t="s">
        <v>2</v>
      </c>
      <c r="N4" s="31" t="s">
        <v>2</v>
      </c>
      <c r="O4" s="31" t="s">
        <v>2</v>
      </c>
      <c r="P4" s="31" t="s">
        <v>2</v>
      </c>
      <c r="Q4" s="31" t="s">
        <v>2</v>
      </c>
      <c r="R4" s="31" t="s">
        <v>2</v>
      </c>
      <c r="S4" s="31" t="s">
        <v>2</v>
      </c>
      <c r="T4" s="31" t="s">
        <v>2</v>
      </c>
      <c r="U4" s="31" t="s">
        <v>2</v>
      </c>
      <c r="V4" s="31" t="s">
        <v>2</v>
      </c>
      <c r="W4" s="31" t="s">
        <v>2</v>
      </c>
      <c r="X4" s="31" t="s">
        <v>2</v>
      </c>
      <c r="Y4" s="31" t="s">
        <v>2</v>
      </c>
    </row>
    <row r="6" spans="1:25" ht="26.25" x14ac:dyDescent="0.25">
      <c r="A6" s="30" t="s">
        <v>3</v>
      </c>
      <c r="C6" s="30" t="s">
        <v>4</v>
      </c>
      <c r="D6" s="30" t="s">
        <v>4</v>
      </c>
      <c r="E6" s="30" t="s">
        <v>4</v>
      </c>
      <c r="F6" s="30" t="s">
        <v>4</v>
      </c>
      <c r="G6" s="30" t="s">
        <v>4</v>
      </c>
      <c r="I6" s="30" t="s">
        <v>5</v>
      </c>
      <c r="J6" s="30" t="s">
        <v>5</v>
      </c>
      <c r="K6" s="30" t="s">
        <v>5</v>
      </c>
      <c r="L6" s="30" t="s">
        <v>5</v>
      </c>
      <c r="M6" s="30" t="s">
        <v>5</v>
      </c>
      <c r="N6" s="30" t="s">
        <v>5</v>
      </c>
      <c r="O6" s="30" t="s">
        <v>5</v>
      </c>
      <c r="Q6" s="30" t="s">
        <v>6</v>
      </c>
      <c r="R6" s="30" t="s">
        <v>6</v>
      </c>
      <c r="S6" s="30" t="s">
        <v>6</v>
      </c>
      <c r="T6" s="30" t="s">
        <v>6</v>
      </c>
      <c r="U6" s="30" t="s">
        <v>6</v>
      </c>
      <c r="V6" s="30" t="s">
        <v>6</v>
      </c>
      <c r="W6" s="30" t="s">
        <v>6</v>
      </c>
      <c r="X6" s="30" t="s">
        <v>6</v>
      </c>
      <c r="Y6" s="30" t="s">
        <v>6</v>
      </c>
    </row>
    <row r="7" spans="1:25" ht="26.25" x14ac:dyDescent="0.25">
      <c r="A7" s="30" t="s">
        <v>3</v>
      </c>
      <c r="C7" s="30" t="s">
        <v>7</v>
      </c>
      <c r="E7" s="30" t="s">
        <v>8</v>
      </c>
      <c r="G7" s="30" t="s">
        <v>9</v>
      </c>
      <c r="I7" s="30" t="s">
        <v>10</v>
      </c>
      <c r="J7" s="30" t="s">
        <v>10</v>
      </c>
      <c r="K7" s="30" t="s">
        <v>10</v>
      </c>
      <c r="M7" s="30" t="s">
        <v>11</v>
      </c>
      <c r="N7" s="30" t="s">
        <v>11</v>
      </c>
      <c r="O7" s="30" t="s">
        <v>11</v>
      </c>
      <c r="Q7" s="30" t="s">
        <v>7</v>
      </c>
      <c r="S7" s="30" t="s">
        <v>12</v>
      </c>
      <c r="U7" s="30" t="s">
        <v>8</v>
      </c>
      <c r="W7" s="30" t="s">
        <v>9</v>
      </c>
      <c r="Y7" s="30" t="s">
        <v>13</v>
      </c>
    </row>
    <row r="8" spans="1:25" ht="27" thickBot="1" x14ac:dyDescent="0.3">
      <c r="A8" s="30" t="s">
        <v>3</v>
      </c>
      <c r="C8" s="30" t="s">
        <v>7</v>
      </c>
      <c r="E8" s="30" t="s">
        <v>8</v>
      </c>
      <c r="G8" s="30" t="s">
        <v>9</v>
      </c>
      <c r="I8" s="30" t="s">
        <v>7</v>
      </c>
      <c r="K8" s="30" t="s">
        <v>8</v>
      </c>
      <c r="M8" s="30" t="s">
        <v>7</v>
      </c>
      <c r="O8" s="30" t="s">
        <v>14</v>
      </c>
      <c r="Q8" s="30" t="s">
        <v>7</v>
      </c>
      <c r="S8" s="30" t="s">
        <v>12</v>
      </c>
      <c r="U8" s="30" t="s">
        <v>8</v>
      </c>
      <c r="W8" s="30" t="s">
        <v>9</v>
      </c>
      <c r="Y8" s="30" t="s">
        <v>13</v>
      </c>
    </row>
    <row r="9" spans="1:25" ht="21" x14ac:dyDescent="0.25">
      <c r="A9" s="3" t="s">
        <v>18</v>
      </c>
      <c r="C9" s="4">
        <v>540123456</v>
      </c>
      <c r="E9" s="4">
        <v>2000602911886</v>
      </c>
      <c r="G9" s="4">
        <v>2248706922945.0298</v>
      </c>
      <c r="I9" s="4">
        <v>0</v>
      </c>
      <c r="K9" s="4">
        <v>0</v>
      </c>
      <c r="M9" s="4">
        <v>-4</v>
      </c>
      <c r="O9" s="4">
        <v>4</v>
      </c>
      <c r="Q9" s="4">
        <v>540123452</v>
      </c>
      <c r="S9" s="4">
        <v>4279</v>
      </c>
      <c r="U9" s="4">
        <v>2000602897070</v>
      </c>
      <c r="W9" s="4">
        <v>2298666233163.5</v>
      </c>
      <c r="Y9" s="9">
        <v>1.2873155651642515E-2</v>
      </c>
    </row>
    <row r="10" spans="1:25" ht="21" x14ac:dyDescent="0.25">
      <c r="A10" s="3" t="s">
        <v>19</v>
      </c>
      <c r="C10" s="4">
        <v>66800000</v>
      </c>
      <c r="E10" s="4">
        <v>99638032598</v>
      </c>
      <c r="G10" s="4">
        <v>83844853931.199997</v>
      </c>
      <c r="I10" s="4">
        <v>0</v>
      </c>
      <c r="K10" s="4">
        <v>0</v>
      </c>
      <c r="M10" s="4">
        <v>0</v>
      </c>
      <c r="O10" s="4">
        <v>0</v>
      </c>
      <c r="Q10" s="4">
        <v>66800000</v>
      </c>
      <c r="S10" s="4">
        <v>1251</v>
      </c>
      <c r="U10" s="4">
        <v>99638032598</v>
      </c>
      <c r="W10" s="4">
        <v>83114035077.600006</v>
      </c>
      <c r="Y10" s="9">
        <v>4.6546118568833468E-4</v>
      </c>
    </row>
    <row r="11" spans="1:25" ht="21" x14ac:dyDescent="0.25">
      <c r="A11" s="3" t="s">
        <v>15</v>
      </c>
      <c r="C11" s="4">
        <v>19342254498</v>
      </c>
      <c r="E11" s="4">
        <v>7001085166830</v>
      </c>
      <c r="G11" s="4">
        <v>6829297647911.0898</v>
      </c>
      <c r="I11" s="4">
        <v>0</v>
      </c>
      <c r="K11" s="4">
        <v>0</v>
      </c>
      <c r="M11" s="4">
        <v>0</v>
      </c>
      <c r="O11" s="4">
        <v>0</v>
      </c>
      <c r="Q11" s="4">
        <v>19342254498</v>
      </c>
      <c r="S11" s="4">
        <v>386</v>
      </c>
      <c r="U11" s="4">
        <v>7001085166830</v>
      </c>
      <c r="W11" s="4">
        <v>7425658850968.1201</v>
      </c>
      <c r="Y11" s="9">
        <v>4.1585707757560403E-2</v>
      </c>
    </row>
    <row r="12" spans="1:25" ht="21" x14ac:dyDescent="0.25">
      <c r="A12" s="3" t="s">
        <v>20</v>
      </c>
      <c r="C12" s="4">
        <v>367647050</v>
      </c>
      <c r="E12" s="4">
        <v>2500600130245</v>
      </c>
      <c r="G12" s="4">
        <v>2699266230805.8398</v>
      </c>
      <c r="I12" s="4">
        <v>127262440</v>
      </c>
      <c r="K12" s="4">
        <v>0</v>
      </c>
      <c r="M12" s="4">
        <v>0</v>
      </c>
      <c r="O12" s="4">
        <v>0</v>
      </c>
      <c r="Q12" s="4">
        <v>494909490</v>
      </c>
      <c r="S12" s="4">
        <v>5607</v>
      </c>
      <c r="U12" s="4">
        <v>2500600130245</v>
      </c>
      <c r="W12" s="4">
        <v>2759922790638.4902</v>
      </c>
      <c r="Y12" s="9">
        <v>1.5456317736702819E-2</v>
      </c>
    </row>
    <row r="13" spans="1:25" ht="21" x14ac:dyDescent="0.25">
      <c r="A13" s="3" t="s">
        <v>22</v>
      </c>
      <c r="C13" s="4">
        <v>0</v>
      </c>
      <c r="E13" s="4">
        <v>0</v>
      </c>
      <c r="G13" s="4">
        <v>0</v>
      </c>
      <c r="I13" s="4">
        <v>29000000</v>
      </c>
      <c r="K13" s="4">
        <v>0</v>
      </c>
      <c r="M13" s="4">
        <v>0</v>
      </c>
      <c r="O13" s="4">
        <v>0</v>
      </c>
      <c r="Q13" s="4">
        <v>29000000</v>
      </c>
      <c r="S13" s="4">
        <v>4561</v>
      </c>
      <c r="U13" s="4">
        <v>125793783140</v>
      </c>
      <c r="W13" s="4">
        <v>131552366558</v>
      </c>
      <c r="Y13" s="9">
        <v>7.3672900685212714E-4</v>
      </c>
    </row>
    <row r="14" spans="1:25" ht="21" x14ac:dyDescent="0.25">
      <c r="A14" s="3" t="s">
        <v>23</v>
      </c>
      <c r="C14" s="4">
        <v>0</v>
      </c>
      <c r="E14" s="4">
        <v>0</v>
      </c>
      <c r="G14" s="4">
        <v>0</v>
      </c>
      <c r="I14" s="4">
        <v>29000000</v>
      </c>
      <c r="K14" s="4">
        <v>125764783140</v>
      </c>
      <c r="M14" s="4">
        <v>-29000000</v>
      </c>
      <c r="O14" s="4">
        <v>0</v>
      </c>
      <c r="Q14" s="4">
        <v>0</v>
      </c>
      <c r="S14" s="4">
        <v>0</v>
      </c>
      <c r="U14" s="4">
        <v>0</v>
      </c>
      <c r="W14" s="4">
        <v>0</v>
      </c>
      <c r="Y14" s="9">
        <v>0</v>
      </c>
    </row>
    <row r="15" spans="1:25" ht="21" x14ac:dyDescent="0.25">
      <c r="A15" s="3" t="s">
        <v>24</v>
      </c>
      <c r="C15" s="4">
        <v>0</v>
      </c>
      <c r="E15" s="4">
        <v>0</v>
      </c>
      <c r="G15" s="4">
        <v>0</v>
      </c>
      <c r="I15" s="4">
        <v>69399</v>
      </c>
      <c r="K15" s="4">
        <v>69693110088.881393</v>
      </c>
      <c r="M15" s="4">
        <v>-69399</v>
      </c>
      <c r="O15" s="4">
        <v>69693110257</v>
      </c>
      <c r="Q15" s="4">
        <v>0</v>
      </c>
      <c r="S15" s="4">
        <v>0</v>
      </c>
      <c r="U15" s="4">
        <v>0</v>
      </c>
      <c r="W15" s="4">
        <v>0</v>
      </c>
      <c r="Y15" s="9">
        <v>0</v>
      </c>
    </row>
    <row r="16" spans="1:25" ht="21" x14ac:dyDescent="0.25">
      <c r="A16" s="3" t="s">
        <v>25</v>
      </c>
      <c r="C16" s="1" t="s">
        <v>25</v>
      </c>
      <c r="E16" s="5">
        <f>SUM(E9:E15)</f>
        <v>11601926241559</v>
      </c>
      <c r="F16" s="3"/>
      <c r="G16" s="5">
        <f>SUM(G9:G15)</f>
        <v>11861115655593.16</v>
      </c>
      <c r="I16" s="1" t="s">
        <v>25</v>
      </c>
      <c r="K16" s="5">
        <f>SUM(K9:K15)</f>
        <v>195457893228.88141</v>
      </c>
      <c r="L16" s="3"/>
      <c r="M16" s="3" t="s">
        <v>25</v>
      </c>
      <c r="N16" s="3"/>
      <c r="O16" s="5">
        <f>SUM(O9:O15)</f>
        <v>69693110261</v>
      </c>
      <c r="Q16" s="1" t="s">
        <v>25</v>
      </c>
      <c r="S16" s="1" t="s">
        <v>25</v>
      </c>
      <c r="U16" s="5">
        <f>SUM(U9:U15)</f>
        <v>11727720009883</v>
      </c>
      <c r="V16" s="3"/>
      <c r="W16" s="5">
        <f>SUM(W9:W15)</f>
        <v>12698914276405.711</v>
      </c>
      <c r="Y16" s="16">
        <f>SUM(Y9:Y15)</f>
        <v>7.1117371338446186E-2</v>
      </c>
    </row>
  </sheetData>
  <mergeCells count="21">
    <mergeCell ref="A6:A8"/>
    <mergeCell ref="C7:C8"/>
    <mergeCell ref="E7:E8"/>
    <mergeCell ref="G7:G8"/>
    <mergeCell ref="C6:G6"/>
    <mergeCell ref="Y7:Y8"/>
    <mergeCell ref="Q6:Y6"/>
    <mergeCell ref="A2:Y2"/>
    <mergeCell ref="A3:Y3"/>
    <mergeCell ref="A4:Y4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97"/>
  <sheetViews>
    <sheetView rightToLeft="1" workbookViewId="0">
      <selection activeCell="O23" sqref="O23"/>
    </sheetView>
  </sheetViews>
  <sheetFormatPr defaultRowHeight="18.75" x14ac:dyDescent="0.25"/>
  <cols>
    <col min="1" max="1" width="34.42578125" style="1" bestFit="1" customWidth="1"/>
    <col min="2" max="2" width="1" style="1" customWidth="1"/>
    <col min="3" max="3" width="22" style="1" customWidth="1"/>
    <col min="4" max="4" width="1" style="1" customWidth="1"/>
    <col min="5" max="5" width="23" style="1" customWidth="1"/>
    <col min="6" max="6" width="1" style="1" customWidth="1"/>
    <col min="7" max="7" width="22" style="1" customWidth="1"/>
    <col min="8" max="8" width="1" style="1" customWidth="1"/>
    <col min="9" max="9" width="23" style="1" customWidth="1"/>
    <col min="10" max="10" width="1" style="1" customWidth="1"/>
    <col min="11" max="11" width="22" style="1" customWidth="1"/>
    <col min="12" max="12" width="1" style="1" customWidth="1"/>
    <col min="13" max="13" width="23" style="1" customWidth="1"/>
    <col min="14" max="14" width="1" style="1" customWidth="1"/>
    <col min="15" max="15" width="23" style="1" customWidth="1"/>
    <col min="16" max="16" width="1" style="1" customWidth="1"/>
    <col min="17" max="17" width="23" style="1" customWidth="1"/>
    <col min="18" max="18" width="1" style="1" customWidth="1"/>
    <col min="19" max="19" width="9.140625" style="1" customWidth="1"/>
    <col min="20" max="16384" width="9.140625" style="1"/>
  </cols>
  <sheetData>
    <row r="2" spans="1:17" ht="26.25" x14ac:dyDescent="0.25">
      <c r="A2" s="31" t="s">
        <v>0</v>
      </c>
      <c r="B2" s="31" t="s">
        <v>0</v>
      </c>
      <c r="C2" s="31" t="s">
        <v>0</v>
      </c>
      <c r="D2" s="31" t="s">
        <v>0</v>
      </c>
      <c r="E2" s="31" t="s">
        <v>0</v>
      </c>
      <c r="F2" s="31" t="s">
        <v>0</v>
      </c>
      <c r="G2" s="31" t="s">
        <v>0</v>
      </c>
      <c r="H2" s="31" t="s">
        <v>0</v>
      </c>
      <c r="I2" s="31" t="s">
        <v>0</v>
      </c>
      <c r="J2" s="31" t="s">
        <v>0</v>
      </c>
      <c r="K2" s="31" t="s">
        <v>0</v>
      </c>
      <c r="L2" s="31" t="s">
        <v>0</v>
      </c>
      <c r="M2" s="31" t="s">
        <v>0</v>
      </c>
      <c r="N2" s="31" t="s">
        <v>0</v>
      </c>
      <c r="O2" s="31" t="s">
        <v>0</v>
      </c>
      <c r="P2" s="31" t="s">
        <v>0</v>
      </c>
      <c r="Q2" s="31" t="s">
        <v>0</v>
      </c>
    </row>
    <row r="3" spans="1:17" ht="26.25" x14ac:dyDescent="0.25">
      <c r="A3" s="31" t="s">
        <v>175</v>
      </c>
      <c r="B3" s="31" t="s">
        <v>175</v>
      </c>
      <c r="C3" s="31" t="s">
        <v>175</v>
      </c>
      <c r="D3" s="31" t="s">
        <v>175</v>
      </c>
      <c r="E3" s="31" t="s">
        <v>175</v>
      </c>
      <c r="F3" s="31" t="s">
        <v>175</v>
      </c>
      <c r="G3" s="31" t="s">
        <v>175</v>
      </c>
      <c r="H3" s="31" t="s">
        <v>175</v>
      </c>
      <c r="I3" s="31" t="s">
        <v>175</v>
      </c>
      <c r="J3" s="31" t="s">
        <v>175</v>
      </c>
      <c r="K3" s="31" t="s">
        <v>175</v>
      </c>
      <c r="L3" s="31" t="s">
        <v>175</v>
      </c>
      <c r="M3" s="31" t="s">
        <v>175</v>
      </c>
      <c r="N3" s="31" t="s">
        <v>175</v>
      </c>
      <c r="O3" s="31" t="s">
        <v>175</v>
      </c>
      <c r="P3" s="31" t="s">
        <v>175</v>
      </c>
      <c r="Q3" s="31" t="s">
        <v>175</v>
      </c>
    </row>
    <row r="4" spans="1:17" ht="26.25" x14ac:dyDescent="0.25">
      <c r="A4" s="31" t="s">
        <v>2</v>
      </c>
      <c r="B4" s="31" t="s">
        <v>2</v>
      </c>
      <c r="C4" s="31" t="s">
        <v>2</v>
      </c>
      <c r="D4" s="31" t="s">
        <v>2</v>
      </c>
      <c r="E4" s="31" t="s">
        <v>2</v>
      </c>
      <c r="F4" s="31" t="s">
        <v>2</v>
      </c>
      <c r="G4" s="31" t="s">
        <v>2</v>
      </c>
      <c r="H4" s="31" t="s">
        <v>2</v>
      </c>
      <c r="I4" s="31" t="s">
        <v>2</v>
      </c>
      <c r="J4" s="31" t="s">
        <v>2</v>
      </c>
      <c r="K4" s="31" t="s">
        <v>2</v>
      </c>
      <c r="L4" s="31" t="s">
        <v>2</v>
      </c>
      <c r="M4" s="31" t="s">
        <v>2</v>
      </c>
      <c r="N4" s="31" t="s">
        <v>2</v>
      </c>
      <c r="O4" s="31" t="s">
        <v>2</v>
      </c>
      <c r="P4" s="31" t="s">
        <v>2</v>
      </c>
      <c r="Q4" s="31" t="s">
        <v>2</v>
      </c>
    </row>
    <row r="6" spans="1:17" ht="26.25" x14ac:dyDescent="0.25">
      <c r="A6" s="30" t="s">
        <v>179</v>
      </c>
      <c r="C6" s="30" t="s">
        <v>177</v>
      </c>
      <c r="D6" s="30" t="s">
        <v>177</v>
      </c>
      <c r="E6" s="30" t="s">
        <v>177</v>
      </c>
      <c r="F6" s="30" t="s">
        <v>177</v>
      </c>
      <c r="G6" s="30" t="s">
        <v>177</v>
      </c>
      <c r="H6" s="30" t="s">
        <v>177</v>
      </c>
      <c r="I6" s="30" t="s">
        <v>177</v>
      </c>
      <c r="K6" s="30" t="s">
        <v>178</v>
      </c>
      <c r="L6" s="30" t="s">
        <v>178</v>
      </c>
      <c r="M6" s="30" t="s">
        <v>178</v>
      </c>
      <c r="N6" s="30" t="s">
        <v>178</v>
      </c>
      <c r="O6" s="30" t="s">
        <v>178</v>
      </c>
      <c r="P6" s="30" t="s">
        <v>178</v>
      </c>
      <c r="Q6" s="30" t="s">
        <v>178</v>
      </c>
    </row>
    <row r="7" spans="1:17" ht="26.25" x14ac:dyDescent="0.25">
      <c r="A7" s="30" t="s">
        <v>179</v>
      </c>
      <c r="C7" s="30" t="s">
        <v>245</v>
      </c>
      <c r="E7" s="30" t="s">
        <v>242</v>
      </c>
      <c r="G7" s="30" t="s">
        <v>243</v>
      </c>
      <c r="I7" s="30" t="s">
        <v>246</v>
      </c>
      <c r="K7" s="30" t="s">
        <v>245</v>
      </c>
      <c r="M7" s="30" t="s">
        <v>242</v>
      </c>
      <c r="O7" s="30" t="s">
        <v>243</v>
      </c>
      <c r="Q7" s="30" t="s">
        <v>246</v>
      </c>
    </row>
    <row r="8" spans="1:17" ht="21" x14ac:dyDescent="0.25">
      <c r="A8" s="3" t="s">
        <v>90</v>
      </c>
      <c r="C8" s="4">
        <v>37641515850</v>
      </c>
      <c r="E8" s="4">
        <f>IFERROR(VLOOKUP(A8,'درآمد ناشی از تغییر قیمت اوراق'!A:Q,9,0),0)</f>
        <v>381250</v>
      </c>
      <c r="G8" s="4">
        <v>-381250</v>
      </c>
      <c r="I8" s="4">
        <f>+G8+E8+C8</f>
        <v>37641515850</v>
      </c>
      <c r="K8" s="4">
        <f>IFERROR(VLOOKUP(A8,'سود اوراق بهادار'!A:M,13,0),0)</f>
        <v>42389297031</v>
      </c>
      <c r="M8" s="4">
        <f>IFERROR(VLOOKUP(A8,'درآمد ناشی از تغییر قیمت اوراق'!A:Q,17,0),0)</f>
        <v>-152118750</v>
      </c>
      <c r="O8" s="4">
        <f>IFERROR(VLOOKUP(A8,'درآمد ناشی از فروش'!A:Q,17,0),0)</f>
        <v>-381250</v>
      </c>
      <c r="Q8" s="4">
        <f>+O8+M8+K8</f>
        <v>42236797031</v>
      </c>
    </row>
    <row r="9" spans="1:17" ht="21" x14ac:dyDescent="0.25">
      <c r="A9" s="3" t="s">
        <v>82</v>
      </c>
      <c r="C9" s="4">
        <v>24489257151</v>
      </c>
      <c r="E9" s="4">
        <f>IFERROR(VLOOKUP(A9,'درآمد ناشی از تغییر قیمت اوراق'!A:Q,9,0),0)</f>
        <v>0</v>
      </c>
      <c r="G9" s="4">
        <v>39120000000</v>
      </c>
      <c r="I9" s="4">
        <f t="shared" ref="I9:I72" si="0">+G9+E9+C9</f>
        <v>63609257151</v>
      </c>
      <c r="K9" s="4">
        <f>IFERROR(VLOOKUP(A9,'سود اوراق بهادار'!A:M,13,0),0)</f>
        <v>88172805357</v>
      </c>
      <c r="M9" s="4">
        <f>IFERROR(VLOOKUP(A9,'درآمد ناشی از تغییر قیمت اوراق'!A:Q,17,0),0)</f>
        <v>0</v>
      </c>
      <c r="O9" s="4">
        <f>IFERROR(VLOOKUP(A9,'درآمد ناشی از فروش'!A:Q,17,0),0)</f>
        <v>39120000000</v>
      </c>
      <c r="Q9" s="4">
        <f t="shared" ref="Q9:Q72" si="1">+O9+M9+K9</f>
        <v>127292805357</v>
      </c>
    </row>
    <row r="10" spans="1:17" ht="21" x14ac:dyDescent="0.25">
      <c r="A10" s="3" t="s">
        <v>92</v>
      </c>
      <c r="C10" s="4">
        <v>16721963614</v>
      </c>
      <c r="E10" s="4">
        <f>IFERROR(VLOOKUP(A10,'درآمد ناشی از تغییر قیمت اوراق'!A:Q,9,0),0)</f>
        <v>0</v>
      </c>
      <c r="G10" s="4">
        <v>0</v>
      </c>
      <c r="I10" s="4">
        <f t="shared" si="0"/>
        <v>16721963614</v>
      </c>
      <c r="K10" s="4">
        <f>IFERROR(VLOOKUP(A10,'سود اوراق بهادار'!A:M,13,0),0)</f>
        <v>68728759829</v>
      </c>
      <c r="M10" s="4">
        <f>IFERROR(VLOOKUP(A10,'درآمد ناشی از تغییر قیمت اوراق'!A:Q,17,0),0)</f>
        <v>994923136175</v>
      </c>
      <c r="O10" s="4">
        <f>IFERROR(VLOOKUP(A10,'درآمد ناشی از فروش'!A:Q,17,0),0)</f>
        <v>4999613750</v>
      </c>
      <c r="Q10" s="4">
        <f t="shared" si="1"/>
        <v>1068651509754</v>
      </c>
    </row>
    <row r="11" spans="1:17" ht="21" x14ac:dyDescent="0.25">
      <c r="A11" s="3" t="s">
        <v>76</v>
      </c>
      <c r="C11" s="4">
        <v>47345596238</v>
      </c>
      <c r="E11" s="4">
        <f>IFERROR(VLOOKUP(A11,'درآمد ناشی از تغییر قیمت اوراق'!A:Q,9,0),0)</f>
        <v>0</v>
      </c>
      <c r="G11" s="4">
        <v>0</v>
      </c>
      <c r="I11" s="4">
        <f t="shared" si="0"/>
        <v>47345596238</v>
      </c>
      <c r="K11" s="4">
        <f>IFERROR(VLOOKUP(A11,'سود اوراق بهادار'!A:M,13,0),0)</f>
        <v>203382836195</v>
      </c>
      <c r="M11" s="4">
        <f>IFERROR(VLOOKUP(A11,'درآمد ناشی از تغییر قیمت اوراق'!A:Q,17,0),0)</f>
        <v>-190243750</v>
      </c>
      <c r="O11" s="4">
        <f>IFERROR(VLOOKUP(A11,'درآمد ناشی از فروش'!A:Q,17,0),0)</f>
        <v>-381250</v>
      </c>
      <c r="Q11" s="4">
        <f t="shared" si="1"/>
        <v>203192211195</v>
      </c>
    </row>
    <row r="12" spans="1:17" ht="21" x14ac:dyDescent="0.25">
      <c r="A12" s="3" t="s">
        <v>68</v>
      </c>
      <c r="C12" s="4">
        <v>58795735863</v>
      </c>
      <c r="E12" s="4">
        <f>IFERROR(VLOOKUP(A12,'درآمد ناشی از تغییر قیمت اوراق'!A:Q,9,0),0)</f>
        <v>21034396005</v>
      </c>
      <c r="G12" s="4">
        <v>0</v>
      </c>
      <c r="I12" s="4">
        <f t="shared" si="0"/>
        <v>79830131868</v>
      </c>
      <c r="K12" s="4">
        <f>IFERROR(VLOOKUP(A12,'سود اوراق بهادار'!A:M,13,0),0)</f>
        <v>695079784489</v>
      </c>
      <c r="M12" s="4">
        <f>IFERROR(VLOOKUP(A12,'درآمد ناشی از تغییر قیمت اوراق'!A:Q,17,0),0)</f>
        <v>-59741211829</v>
      </c>
      <c r="O12" s="4">
        <f>IFERROR(VLOOKUP(A12,'درآمد ناشی از فروش'!A:Q,17,0),0)</f>
        <v>-25901250000</v>
      </c>
      <c r="Q12" s="4">
        <f t="shared" si="1"/>
        <v>609437322660</v>
      </c>
    </row>
    <row r="13" spans="1:17" ht="21" x14ac:dyDescent="0.25">
      <c r="A13" s="3" t="s">
        <v>50</v>
      </c>
      <c r="C13" s="4">
        <v>1522928435</v>
      </c>
      <c r="E13" s="4">
        <f>IFERROR(VLOOKUP(A13,'درآمد ناشی از تغییر قیمت اوراق'!A:Q,9,0),0)</f>
        <v>850935111</v>
      </c>
      <c r="G13" s="4">
        <v>0</v>
      </c>
      <c r="I13" s="4">
        <f t="shared" si="0"/>
        <v>2373863546</v>
      </c>
      <c r="K13" s="4">
        <f>IFERROR(VLOOKUP(A13,'سود اوراق بهادار'!A:M,13,0),0)</f>
        <v>10762087520</v>
      </c>
      <c r="M13" s="4">
        <f>IFERROR(VLOOKUP(A13,'درآمد ناشی از تغییر قیمت اوراق'!A:Q,17,0),0)</f>
        <v>5793343184</v>
      </c>
      <c r="O13" s="4">
        <f>IFERROR(VLOOKUP(A13,'درآمد ناشی از فروش'!A:Q,17,0),0)</f>
        <v>0</v>
      </c>
      <c r="Q13" s="4">
        <f t="shared" si="1"/>
        <v>16555430704</v>
      </c>
    </row>
    <row r="14" spans="1:17" ht="21" x14ac:dyDescent="0.25">
      <c r="A14" s="3" t="s">
        <v>66</v>
      </c>
      <c r="C14" s="4">
        <v>4999816289</v>
      </c>
      <c r="E14" s="4">
        <f>IFERROR(VLOOKUP(A14,'درآمد ناشی از تغییر قیمت اوراق'!A:Q,9,0),0)</f>
        <v>2374511570</v>
      </c>
      <c r="G14" s="4">
        <v>0</v>
      </c>
      <c r="I14" s="4">
        <f t="shared" si="0"/>
        <v>7374327859</v>
      </c>
      <c r="K14" s="4">
        <f>IFERROR(VLOOKUP(A14,'سود اوراق بهادار'!A:M,13,0),0)</f>
        <v>55179847957</v>
      </c>
      <c r="M14" s="4">
        <f>IFERROR(VLOOKUP(A14,'درآمد ناشی از تغییر قیمت اوراق'!A:Q,17,0),0)</f>
        <v>22158632860</v>
      </c>
      <c r="O14" s="4">
        <f>IFERROR(VLOOKUP(A14,'درآمد ناشی از فروش'!A:Q,17,0),0)</f>
        <v>0</v>
      </c>
      <c r="Q14" s="4">
        <f t="shared" si="1"/>
        <v>77338480817</v>
      </c>
    </row>
    <row r="15" spans="1:17" ht="21" x14ac:dyDescent="0.25">
      <c r="A15" s="3" t="s">
        <v>89</v>
      </c>
      <c r="C15" s="4">
        <v>270968520000</v>
      </c>
      <c r="E15" s="4">
        <f>IFERROR(VLOOKUP(A15,'درآمد ناشی از تغییر قیمت اوراق'!A:Q,9,0),0)</f>
        <v>520265489932</v>
      </c>
      <c r="G15" s="4">
        <v>0</v>
      </c>
      <c r="I15" s="4">
        <f t="shared" si="0"/>
        <v>791234009932</v>
      </c>
      <c r="K15" s="4">
        <f>IFERROR(VLOOKUP(A15,'سود اوراق بهادار'!A:M,13,0),0)</f>
        <v>347487393443</v>
      </c>
      <c r="M15" s="4">
        <f>IFERROR(VLOOKUP(A15,'درآمد ناشی از تغییر قیمت اوراق'!A:Q,17,0),0)</f>
        <v>382026205788</v>
      </c>
      <c r="O15" s="4">
        <f>IFERROR(VLOOKUP(A15,'درآمد ناشی از فروش'!A:Q,17,0),0)</f>
        <v>0</v>
      </c>
      <c r="Q15" s="4">
        <f t="shared" si="1"/>
        <v>729513599231</v>
      </c>
    </row>
    <row r="16" spans="1:17" ht="21" x14ac:dyDescent="0.25">
      <c r="A16" s="3" t="s">
        <v>88</v>
      </c>
      <c r="C16" s="4">
        <v>108847328299</v>
      </c>
      <c r="E16" s="4">
        <f>IFERROR(VLOOKUP(A16,'درآمد ناشی از تغییر قیمت اوراق'!A:Q,9,0),0)</f>
        <v>-231044950079</v>
      </c>
      <c r="G16" s="4">
        <v>0</v>
      </c>
      <c r="I16" s="4">
        <f t="shared" si="0"/>
        <v>-122197621780</v>
      </c>
      <c r="K16" s="4">
        <f>IFERROR(VLOOKUP(A16,'سود اوراق بهادار'!A:M,13,0),0)</f>
        <v>139592935591</v>
      </c>
      <c r="M16" s="4">
        <f>IFERROR(VLOOKUP(A16,'درآمد ناشی از تغییر قیمت اوراق'!A:Q,17,0),0)</f>
        <v>-268715583814</v>
      </c>
      <c r="O16" s="4">
        <f>IFERROR(VLOOKUP(A16,'درآمد ناشی از فروش'!A:Q,17,0),0)</f>
        <v>0</v>
      </c>
      <c r="Q16" s="4">
        <f t="shared" si="1"/>
        <v>-129122648223</v>
      </c>
    </row>
    <row r="17" spans="1:17" ht="21" x14ac:dyDescent="0.25">
      <c r="A17" s="3" t="s">
        <v>87</v>
      </c>
      <c r="C17" s="4">
        <v>142955595536</v>
      </c>
      <c r="E17" s="4">
        <f>IFERROR(VLOOKUP(A17,'درآمد ناشی از تغییر قیمت اوراق'!A:Q,9,0),0)</f>
        <v>-379027435595</v>
      </c>
      <c r="G17" s="4">
        <v>0</v>
      </c>
      <c r="I17" s="4">
        <f t="shared" si="0"/>
        <v>-236071840059</v>
      </c>
      <c r="K17" s="4">
        <f>IFERROR(VLOOKUP(A17,'سود اوراق بهادار'!A:M,13,0),0)</f>
        <v>231866588415</v>
      </c>
      <c r="M17" s="4">
        <f>IFERROR(VLOOKUP(A17,'درآمد ناشی از تغییر قیمت اوراق'!A:Q,17,0),0)</f>
        <v>-359927263979</v>
      </c>
      <c r="O17" s="4">
        <f>IFERROR(VLOOKUP(A17,'درآمد ناشی از فروش'!A:Q,17,0),0)</f>
        <v>0</v>
      </c>
      <c r="Q17" s="4">
        <f t="shared" si="1"/>
        <v>-128060675564</v>
      </c>
    </row>
    <row r="18" spans="1:17" ht="21" x14ac:dyDescent="0.25">
      <c r="A18" s="3" t="s">
        <v>86</v>
      </c>
      <c r="C18" s="4">
        <v>41388656949</v>
      </c>
      <c r="E18" s="4">
        <f>IFERROR(VLOOKUP(A18,'درآمد ناشی از تغییر قیمت اوراق'!A:Q,9,0),0)</f>
        <v>-236515714336</v>
      </c>
      <c r="G18" s="4">
        <v>0</v>
      </c>
      <c r="I18" s="4">
        <f t="shared" si="0"/>
        <v>-195127057387</v>
      </c>
      <c r="K18" s="4">
        <f>IFERROR(VLOOKUP(A18,'سود اوراق بهادار'!A:M,13,0),0)</f>
        <v>139623423287</v>
      </c>
      <c r="M18" s="4">
        <f>IFERROR(VLOOKUP(A18,'درآمد ناشی از تغییر قیمت اوراق'!A:Q,17,0),0)</f>
        <v>-210376431834</v>
      </c>
      <c r="O18" s="4">
        <f>IFERROR(VLOOKUP(A18,'درآمد ناشی از فروش'!A:Q,17,0),0)</f>
        <v>0</v>
      </c>
      <c r="Q18" s="4">
        <f t="shared" si="1"/>
        <v>-70753008547</v>
      </c>
    </row>
    <row r="19" spans="1:17" ht="21" x14ac:dyDescent="0.25">
      <c r="A19" s="3" t="s">
        <v>69</v>
      </c>
      <c r="C19" s="4">
        <v>19405411525</v>
      </c>
      <c r="E19" s="4">
        <f>IFERROR(VLOOKUP(A19,'درآمد ناشی از تغییر قیمت اوراق'!A:Q,9,0),0)</f>
        <v>7431433310</v>
      </c>
      <c r="G19" s="4">
        <v>0</v>
      </c>
      <c r="I19" s="4">
        <f t="shared" si="0"/>
        <v>26836844835</v>
      </c>
      <c r="K19" s="4">
        <f>IFERROR(VLOOKUP(A19,'سود اوراق بهادار'!A:M,13,0),0)</f>
        <v>204977371205</v>
      </c>
      <c r="M19" s="4">
        <f>IFERROR(VLOOKUP(A19,'درآمد ناشی از تغییر قیمت اوراق'!A:Q,17,0),0)</f>
        <v>-40950460218</v>
      </c>
      <c r="O19" s="4">
        <f>IFERROR(VLOOKUP(A19,'درآمد ناشی از فروش'!A:Q,17,0),0)</f>
        <v>0</v>
      </c>
      <c r="Q19" s="4">
        <f t="shared" si="1"/>
        <v>164026910987</v>
      </c>
    </row>
    <row r="20" spans="1:17" ht="21" x14ac:dyDescent="0.25">
      <c r="A20" s="3" t="s">
        <v>84</v>
      </c>
      <c r="C20" s="4">
        <v>72483463115</v>
      </c>
      <c r="E20" s="4">
        <f>IFERROR(VLOOKUP(A20,'درآمد ناشی از تغییر قیمت اوراق'!A:Q,9,0),0)</f>
        <v>60294102224</v>
      </c>
      <c r="G20" s="4">
        <v>0</v>
      </c>
      <c r="I20" s="4">
        <f t="shared" si="0"/>
        <v>132777565339</v>
      </c>
      <c r="K20" s="4">
        <f>IFERROR(VLOOKUP(A20,'سود اوراق بهادار'!A:M,13,0),0)</f>
        <v>497105072246</v>
      </c>
      <c r="M20" s="4">
        <f>IFERROR(VLOOKUP(A20,'درآمد ناشی از تغییر قیمت اوراق'!A:Q,17,0),0)</f>
        <v>109779629863</v>
      </c>
      <c r="O20" s="4">
        <f>IFERROR(VLOOKUP(A20,'درآمد ناشی از فروش'!A:Q,17,0),0)</f>
        <v>0</v>
      </c>
      <c r="Q20" s="4">
        <f t="shared" si="1"/>
        <v>606884702109</v>
      </c>
    </row>
    <row r="21" spans="1:17" ht="21" x14ac:dyDescent="0.25">
      <c r="A21" s="3" t="s">
        <v>85</v>
      </c>
      <c r="C21" s="4">
        <v>53036680327</v>
      </c>
      <c r="E21" s="4">
        <f>IFERROR(VLOOKUP(A21,'درآمد ناشی از تغییر قیمت اوراق'!A:Q,9,0),0)</f>
        <v>-171229942721</v>
      </c>
      <c r="G21" s="4">
        <v>0</v>
      </c>
      <c r="I21" s="4">
        <f t="shared" si="0"/>
        <v>-118193262394</v>
      </c>
      <c r="K21" s="4">
        <f>IFERROR(VLOOKUP(A21,'سود اوراق بهادار'!A:M,13,0),0)</f>
        <v>375701177474</v>
      </c>
      <c r="M21" s="4">
        <f>IFERROR(VLOOKUP(A21,'درآمد ناشی از تغییر قیمت اوراق'!A:Q,17,0),0)</f>
        <v>-162302544210</v>
      </c>
      <c r="O21" s="4">
        <f>IFERROR(VLOOKUP(A21,'درآمد ناشی از فروش'!A:Q,17,0),0)</f>
        <v>0</v>
      </c>
      <c r="Q21" s="4">
        <f t="shared" si="1"/>
        <v>213398633264</v>
      </c>
    </row>
    <row r="22" spans="1:17" ht="21" x14ac:dyDescent="0.25">
      <c r="A22" s="3" t="s">
        <v>91</v>
      </c>
      <c r="C22" s="4">
        <v>8483894008</v>
      </c>
      <c r="E22" s="4">
        <f>IFERROR(VLOOKUP(A22,'درآمد ناشی از تغییر قیمت اوراق'!A:Q,9,0),0)</f>
        <v>3497133323</v>
      </c>
      <c r="G22" s="4">
        <v>0</v>
      </c>
      <c r="I22" s="4">
        <f t="shared" si="0"/>
        <v>11981027331</v>
      </c>
      <c r="K22" s="4">
        <f>IFERROR(VLOOKUP(A22,'سود اوراق بهادار'!A:M,13,0),0)</f>
        <v>101004527113</v>
      </c>
      <c r="M22" s="4">
        <f>IFERROR(VLOOKUP(A22,'درآمد ناشی از تغییر قیمت اوراق'!A:Q,17,0),0)</f>
        <v>-16317220834</v>
      </c>
      <c r="O22" s="4">
        <f>IFERROR(VLOOKUP(A22,'درآمد ناشی از فروش'!A:Q,17,0),0)</f>
        <v>0</v>
      </c>
      <c r="Q22" s="4">
        <f t="shared" si="1"/>
        <v>84687306279</v>
      </c>
    </row>
    <row r="23" spans="1:17" ht="21" x14ac:dyDescent="0.25">
      <c r="A23" s="3" t="s">
        <v>49</v>
      </c>
      <c r="C23" s="4">
        <v>28034733562</v>
      </c>
      <c r="E23" s="4">
        <f>IFERROR(VLOOKUP(A23,'درآمد ناشی از تغییر قیمت اوراق'!A:Q,9,0),0)</f>
        <v>0</v>
      </c>
      <c r="G23" s="4">
        <v>0</v>
      </c>
      <c r="I23" s="4">
        <f t="shared" si="0"/>
        <v>28034733562</v>
      </c>
      <c r="K23" s="4">
        <f>IFERROR(VLOOKUP(A23,'سود اوراق بهادار'!A:M,13,0),0)</f>
        <v>217908911186</v>
      </c>
      <c r="M23" s="4">
        <f>IFERROR(VLOOKUP(A23,'درآمد ناشی از تغییر قیمت اوراق'!A:Q,17,0),0)</f>
        <v>-109800000</v>
      </c>
      <c r="O23" s="4">
        <f>IFERROR(VLOOKUP(A23,'درآمد ناشی از فروش'!A:Q,17,0),0)</f>
        <v>0</v>
      </c>
      <c r="Q23" s="4">
        <f t="shared" si="1"/>
        <v>217799111186</v>
      </c>
    </row>
    <row r="24" spans="1:17" ht="21" x14ac:dyDescent="0.25">
      <c r="A24" s="3" t="s">
        <v>83</v>
      </c>
      <c r="C24" s="4">
        <v>18513750038</v>
      </c>
      <c r="E24" s="4">
        <f>IFERROR(VLOOKUP(A24,'درآمد ناشی از تغییر قیمت اوراق'!A:Q,9,0),0)</f>
        <v>29085782040</v>
      </c>
      <c r="G24" s="4">
        <v>0</v>
      </c>
      <c r="I24" s="4">
        <f t="shared" si="0"/>
        <v>47599532078</v>
      </c>
      <c r="K24" s="4">
        <f>IFERROR(VLOOKUP(A24,'سود اوراق بهادار'!A:M,13,0),0)</f>
        <v>134631811616</v>
      </c>
      <c r="M24" s="4">
        <f>IFERROR(VLOOKUP(A24,'درآمد ناشی از تغییر قیمت اوراق'!A:Q,17,0),0)</f>
        <v>47327197286</v>
      </c>
      <c r="O24" s="4">
        <f>IFERROR(VLOOKUP(A24,'درآمد ناشی از فروش'!A:Q,17,0),0)</f>
        <v>0</v>
      </c>
      <c r="Q24" s="4">
        <f t="shared" si="1"/>
        <v>181959008902</v>
      </c>
    </row>
    <row r="25" spans="1:17" ht="21" x14ac:dyDescent="0.25">
      <c r="A25" s="3" t="s">
        <v>72</v>
      </c>
      <c r="C25" s="4">
        <v>77299168184</v>
      </c>
      <c r="E25" s="4">
        <f>IFERROR(VLOOKUP(A25,'درآمد ناشی از تغییر قیمت اوراق'!A:Q,9,0),0)</f>
        <v>20805913428</v>
      </c>
      <c r="G25" s="4">
        <v>0</v>
      </c>
      <c r="I25" s="4">
        <f t="shared" si="0"/>
        <v>98105081612</v>
      </c>
      <c r="K25" s="4">
        <f>IFERROR(VLOOKUP(A25,'سود اوراق بهادار'!A:M,13,0),0)</f>
        <v>843985409833</v>
      </c>
      <c r="M25" s="4">
        <f>IFERROR(VLOOKUP(A25,'درآمد ناشی از تغییر قیمت اوراق'!A:Q,17,0),0)</f>
        <v>-78944375384</v>
      </c>
      <c r="O25" s="4">
        <f>IFERROR(VLOOKUP(A25,'درآمد ناشی از فروش'!A:Q,17,0),0)</f>
        <v>0</v>
      </c>
      <c r="Q25" s="4">
        <f t="shared" si="1"/>
        <v>765041034449</v>
      </c>
    </row>
    <row r="26" spans="1:17" ht="21" x14ac:dyDescent="0.25">
      <c r="A26" s="3" t="s">
        <v>75</v>
      </c>
      <c r="C26" s="4">
        <v>19779581056</v>
      </c>
      <c r="E26" s="4">
        <f>IFERROR(VLOOKUP(A26,'درآمد ناشی از تغییر قیمت اوراق'!A:Q,9,0),0)</f>
        <v>0</v>
      </c>
      <c r="G26" s="4">
        <v>0</v>
      </c>
      <c r="I26" s="4">
        <f t="shared" si="0"/>
        <v>19779581056</v>
      </c>
      <c r="K26" s="4">
        <f>IFERROR(VLOOKUP(A26,'سود اوراق بهادار'!A:M,13,0),0)</f>
        <v>210852241746</v>
      </c>
      <c r="M26" s="4">
        <f>IFERROR(VLOOKUP(A26,'درآمد ناشی از تغییر قیمت اوراق'!A:Q,17,0),0)</f>
        <v>26047122556</v>
      </c>
      <c r="O26" s="4">
        <f>IFERROR(VLOOKUP(A26,'درآمد ناشی از فروش'!A:Q,17,0),0)</f>
        <v>0</v>
      </c>
      <c r="Q26" s="4">
        <f t="shared" si="1"/>
        <v>236899364302</v>
      </c>
    </row>
    <row r="27" spans="1:17" ht="21" x14ac:dyDescent="0.25">
      <c r="A27" s="3" t="s">
        <v>81</v>
      </c>
      <c r="C27" s="4">
        <v>14933203160</v>
      </c>
      <c r="E27" s="4">
        <f>IFERROR(VLOOKUP(A27,'درآمد ناشی از تغییر قیمت اوراق'!A:Q,9,0),0)</f>
        <v>-61221881475</v>
      </c>
      <c r="G27" s="4">
        <v>0</v>
      </c>
      <c r="I27" s="4">
        <f t="shared" si="0"/>
        <v>-46288678315</v>
      </c>
      <c r="K27" s="4">
        <f>IFERROR(VLOOKUP(A27,'سود اوراق بهادار'!A:M,13,0),0)</f>
        <v>50282258215</v>
      </c>
      <c r="M27" s="4">
        <f>IFERROR(VLOOKUP(A27,'درآمد ناشی از تغییر قیمت اوراق'!A:Q,17,0),0)</f>
        <v>2945214790</v>
      </c>
      <c r="O27" s="4">
        <f>IFERROR(VLOOKUP(A27,'درآمد ناشی از فروش'!A:Q,17,0),0)</f>
        <v>0</v>
      </c>
      <c r="Q27" s="4">
        <f t="shared" si="1"/>
        <v>53227473005</v>
      </c>
    </row>
    <row r="28" spans="1:17" ht="21" x14ac:dyDescent="0.25">
      <c r="A28" s="3" t="s">
        <v>71</v>
      </c>
      <c r="C28" s="4">
        <v>38592468324</v>
      </c>
      <c r="E28" s="4">
        <f>IFERROR(VLOOKUP(A28,'درآمد ناشی از تغییر قیمت اوراق'!A:Q,9,0),0)</f>
        <v>0</v>
      </c>
      <c r="G28" s="4">
        <v>0</v>
      </c>
      <c r="I28" s="4">
        <f t="shared" si="0"/>
        <v>38592468324</v>
      </c>
      <c r="K28" s="4">
        <f>IFERROR(VLOOKUP(A28,'سود اوراق بهادار'!A:M,13,0),0)</f>
        <v>420539779975</v>
      </c>
      <c r="M28" s="4">
        <f>IFERROR(VLOOKUP(A28,'درآمد ناشی از تغییر قیمت اوراق'!A:Q,17,0),0)</f>
        <v>66386900813</v>
      </c>
      <c r="O28" s="4">
        <f>IFERROR(VLOOKUP(A28,'درآمد ناشی از فروش'!A:Q,17,0),0)</f>
        <v>0</v>
      </c>
      <c r="Q28" s="4">
        <f t="shared" si="1"/>
        <v>486926680788</v>
      </c>
    </row>
    <row r="29" spans="1:17" ht="21" x14ac:dyDescent="0.25">
      <c r="A29" s="3" t="s">
        <v>80</v>
      </c>
      <c r="C29" s="4">
        <v>2893623077</v>
      </c>
      <c r="E29" s="4">
        <f>IFERROR(VLOOKUP(A29,'درآمد ناشی از تغییر قیمت اوراق'!A:Q,9,0),0)</f>
        <v>-2854727310</v>
      </c>
      <c r="G29" s="4">
        <v>0</v>
      </c>
      <c r="I29" s="4">
        <f t="shared" si="0"/>
        <v>38895767</v>
      </c>
      <c r="K29" s="4">
        <f>IFERROR(VLOOKUP(A29,'سود اوراق بهادار'!A:M,13,0),0)</f>
        <v>19718226632</v>
      </c>
      <c r="M29" s="4">
        <f>IFERROR(VLOOKUP(A29,'درآمد ناشی از تغییر قیمت اوراق'!A:Q,17,0),0)</f>
        <v>5059659321</v>
      </c>
      <c r="O29" s="4">
        <f>IFERROR(VLOOKUP(A29,'درآمد ناشی از فروش'!A:Q,17,0),0)</f>
        <v>0</v>
      </c>
      <c r="Q29" s="4">
        <f t="shared" si="1"/>
        <v>24777885953</v>
      </c>
    </row>
    <row r="30" spans="1:17" ht="21" x14ac:dyDescent="0.25">
      <c r="A30" s="3" t="s">
        <v>79</v>
      </c>
      <c r="C30" s="4">
        <v>2199852642</v>
      </c>
      <c r="E30" s="4">
        <f>IFERROR(VLOOKUP(A30,'درآمد ناشی از تغییر قیمت اوراق'!A:Q,9,0),0)</f>
        <v>642621458</v>
      </c>
      <c r="G30" s="4">
        <v>0</v>
      </c>
      <c r="I30" s="4">
        <f t="shared" si="0"/>
        <v>2842474100</v>
      </c>
      <c r="K30" s="4">
        <f>IFERROR(VLOOKUP(A30,'سود اوراق بهادار'!A:M,13,0),0)</f>
        <v>24168914089</v>
      </c>
      <c r="M30" s="4">
        <f>IFERROR(VLOOKUP(A30,'درآمد ناشی از تغییر قیمت اوراق'!A:Q,17,0),0)</f>
        <v>-4303546067</v>
      </c>
      <c r="O30" s="4">
        <f>IFERROR(VLOOKUP(A30,'درآمد ناشی از فروش'!A:Q,17,0),0)</f>
        <v>0</v>
      </c>
      <c r="Q30" s="4">
        <f t="shared" si="1"/>
        <v>19865368022</v>
      </c>
    </row>
    <row r="31" spans="1:17" ht="21" x14ac:dyDescent="0.25">
      <c r="A31" s="3" t="s">
        <v>78</v>
      </c>
      <c r="C31" s="4">
        <v>139249519780</v>
      </c>
      <c r="E31" s="4">
        <f>IFERROR(VLOOKUP(A31,'درآمد ناشی از تغییر قیمت اوراق'!A:Q,9,0),0)</f>
        <v>-75326070950</v>
      </c>
      <c r="G31" s="4">
        <v>0</v>
      </c>
      <c r="I31" s="4">
        <f t="shared" si="0"/>
        <v>63923448830</v>
      </c>
      <c r="K31" s="4">
        <f>IFERROR(VLOOKUP(A31,'سود اوراق بهادار'!A:M,13,0),0)</f>
        <v>737288435522</v>
      </c>
      <c r="M31" s="4">
        <f>IFERROR(VLOOKUP(A31,'درآمد ناشی از تغییر قیمت اوراق'!A:Q,17,0),0)</f>
        <v>274127516741</v>
      </c>
      <c r="O31" s="4">
        <f>IFERROR(VLOOKUP(A31,'درآمد ناشی از فروش'!A:Q,17,0),0)</f>
        <v>0</v>
      </c>
      <c r="Q31" s="4">
        <f t="shared" si="1"/>
        <v>1011415952263</v>
      </c>
    </row>
    <row r="32" spans="1:17" ht="21" x14ac:dyDescent="0.25">
      <c r="A32" s="3" t="s">
        <v>73</v>
      </c>
      <c r="C32" s="4">
        <v>15117735543</v>
      </c>
      <c r="E32" s="4">
        <f>IFERROR(VLOOKUP(A32,'درآمد ناشی از تغییر قیمت اوراق'!A:Q,9,0),0)</f>
        <v>6089535638</v>
      </c>
      <c r="G32" s="4">
        <v>0</v>
      </c>
      <c r="I32" s="4">
        <f t="shared" si="0"/>
        <v>21207271181</v>
      </c>
      <c r="K32" s="4">
        <f>IFERROR(VLOOKUP(A32,'سود اوراق بهادار'!A:M,13,0),0)</f>
        <v>164795099737</v>
      </c>
      <c r="M32" s="4">
        <f>IFERROR(VLOOKUP(A32,'درآمد ناشی از تغییر قیمت اوراق'!A:Q,17,0),0)</f>
        <v>62802210967</v>
      </c>
      <c r="O32" s="4">
        <f>IFERROR(VLOOKUP(A32,'درآمد ناشی از فروش'!A:Q,17,0),0)</f>
        <v>0</v>
      </c>
      <c r="Q32" s="4">
        <f t="shared" si="1"/>
        <v>227597310704</v>
      </c>
    </row>
    <row r="33" spans="1:17" ht="21" x14ac:dyDescent="0.25">
      <c r="A33" s="3" t="s">
        <v>77</v>
      </c>
      <c r="C33" s="4">
        <v>1092632281</v>
      </c>
      <c r="E33" s="4">
        <f>IFERROR(VLOOKUP(A33,'درآمد ناشی از تغییر قیمت اوراق'!A:Q,9,0),0)</f>
        <v>92550342</v>
      </c>
      <c r="G33" s="4">
        <v>0</v>
      </c>
      <c r="I33" s="4">
        <f t="shared" si="0"/>
        <v>1185182623</v>
      </c>
      <c r="K33" s="4">
        <f>IFERROR(VLOOKUP(A33,'سود اوراق بهادار'!A:M,13,0),0)</f>
        <v>12186308556</v>
      </c>
      <c r="M33" s="4">
        <f>IFERROR(VLOOKUP(A33,'درآمد ناشی از تغییر قیمت اوراق'!A:Q,17,0),0)</f>
        <v>-2262602664</v>
      </c>
      <c r="O33" s="4">
        <f>IFERROR(VLOOKUP(A33,'درآمد ناشی از فروش'!A:Q,17,0),0)</f>
        <v>0</v>
      </c>
      <c r="Q33" s="4">
        <f t="shared" si="1"/>
        <v>9923705892</v>
      </c>
    </row>
    <row r="34" spans="1:17" ht="21" x14ac:dyDescent="0.25">
      <c r="A34" s="3" t="s">
        <v>70</v>
      </c>
      <c r="C34" s="4">
        <v>14861403350</v>
      </c>
      <c r="E34" s="4">
        <f>IFERROR(VLOOKUP(A34,'درآمد ناشی از تغییر قیمت اوراق'!A:Q,9,0),0)</f>
        <v>6426509941</v>
      </c>
      <c r="G34" s="4">
        <v>0</v>
      </c>
      <c r="I34" s="4">
        <f t="shared" si="0"/>
        <v>21287913291</v>
      </c>
      <c r="K34" s="4">
        <f>IFERROR(VLOOKUP(A34,'سود اوراق بهادار'!A:M,13,0),0)</f>
        <v>165073532102</v>
      </c>
      <c r="M34" s="4">
        <f>IFERROR(VLOOKUP(A34,'درآمد ناشی از تغییر قیمت اوراق'!A:Q,17,0),0)</f>
        <v>25875026879</v>
      </c>
      <c r="O34" s="4">
        <f>IFERROR(VLOOKUP(A34,'درآمد ناشی از فروش'!A:Q,17,0),0)</f>
        <v>0</v>
      </c>
      <c r="Q34" s="4">
        <f t="shared" si="1"/>
        <v>190948558981</v>
      </c>
    </row>
    <row r="35" spans="1:17" ht="21" x14ac:dyDescent="0.25">
      <c r="A35" s="3" t="s">
        <v>67</v>
      </c>
      <c r="C35" s="4">
        <v>35428082368</v>
      </c>
      <c r="E35" s="4">
        <f>IFERROR(VLOOKUP(A35,'درآمد ناشی از تغییر قیمت اوراق'!A:Q,9,0),0)</f>
        <v>17492422101</v>
      </c>
      <c r="G35" s="4">
        <v>0</v>
      </c>
      <c r="I35" s="4">
        <f t="shared" si="0"/>
        <v>52920504469</v>
      </c>
      <c r="K35" s="4">
        <f>IFERROR(VLOOKUP(A35,'سود اوراق بهادار'!A:M,13,0),0)</f>
        <v>370555097465</v>
      </c>
      <c r="M35" s="4">
        <f>IFERROR(VLOOKUP(A35,'درآمد ناشی از تغییر قیمت اوراق'!A:Q,17,0),0)</f>
        <v>158204988999</v>
      </c>
      <c r="O35" s="4">
        <f>IFERROR(VLOOKUP(A35,'درآمد ناشی از فروش'!A:Q,17,0),0)</f>
        <v>0</v>
      </c>
      <c r="Q35" s="4">
        <f t="shared" si="1"/>
        <v>528760086464</v>
      </c>
    </row>
    <row r="36" spans="1:17" ht="21" x14ac:dyDescent="0.25">
      <c r="A36" s="3" t="s">
        <v>47</v>
      </c>
      <c r="C36" s="4">
        <v>0</v>
      </c>
      <c r="E36" s="4">
        <f>IFERROR(VLOOKUP(A36,'درآمد ناشی از تغییر قیمت اوراق'!A:Q,9,0),0)</f>
        <v>81788227116</v>
      </c>
      <c r="G36" s="4">
        <v>0</v>
      </c>
      <c r="I36" s="4">
        <f t="shared" si="0"/>
        <v>81788227116</v>
      </c>
      <c r="K36" s="4">
        <f>IFERROR(VLOOKUP(A36,'سود اوراق بهادار'!A:M,13,0),0)</f>
        <v>0</v>
      </c>
      <c r="M36" s="4">
        <f>IFERROR(VLOOKUP(A36,'درآمد ناشی از تغییر قیمت اوراق'!A:Q,17,0),0)</f>
        <v>102633408170</v>
      </c>
      <c r="O36" s="4">
        <f>IFERROR(VLOOKUP(A36,'درآمد ناشی از فروش'!A:Q,17,0),0)</f>
        <v>0</v>
      </c>
      <c r="Q36" s="4">
        <f t="shared" si="1"/>
        <v>102633408170</v>
      </c>
    </row>
    <row r="37" spans="1:17" ht="21" x14ac:dyDescent="0.25">
      <c r="A37" s="3" t="s">
        <v>93</v>
      </c>
      <c r="C37" s="4">
        <v>0</v>
      </c>
      <c r="E37" s="4">
        <f>IFERROR(VLOOKUP(A37,'درآمد ناشی از تغییر قیمت اوراق'!A:Q,9,0),0)</f>
        <v>-136721813</v>
      </c>
      <c r="G37" s="4">
        <v>0</v>
      </c>
      <c r="I37" s="4">
        <f t="shared" si="0"/>
        <v>-136721813</v>
      </c>
      <c r="K37" s="4">
        <f>IFERROR(VLOOKUP(A37,'سود اوراق بهادار'!A:M,13,0),0)</f>
        <v>0</v>
      </c>
      <c r="M37" s="4">
        <f>IFERROR(VLOOKUP(A37,'درآمد ناشی از تغییر قیمت اوراق'!A:Q,17,0),0)</f>
        <v>-136721813</v>
      </c>
      <c r="O37" s="4">
        <f>IFERROR(VLOOKUP(A37,'درآمد ناشی از فروش'!A:Q,17,0),0)</f>
        <v>0</v>
      </c>
      <c r="Q37" s="4">
        <f t="shared" si="1"/>
        <v>-136721813</v>
      </c>
    </row>
    <row r="38" spans="1:17" ht="21" x14ac:dyDescent="0.25">
      <c r="A38" s="3" t="s">
        <v>46</v>
      </c>
      <c r="C38" s="4">
        <v>0</v>
      </c>
      <c r="E38" s="4">
        <f>IFERROR(VLOOKUP(A38,'درآمد ناشی از تغییر قیمت اوراق'!A:Q,9,0),0)</f>
        <v>19504598336</v>
      </c>
      <c r="G38" s="4">
        <v>0</v>
      </c>
      <c r="I38" s="4">
        <f t="shared" si="0"/>
        <v>19504598336</v>
      </c>
      <c r="K38" s="4">
        <f>IFERROR(VLOOKUP(A38,'سود اوراق بهادار'!A:M,13,0),0)</f>
        <v>0</v>
      </c>
      <c r="M38" s="4">
        <f>IFERROR(VLOOKUP(A38,'درآمد ناشی از تغییر قیمت اوراق'!A:Q,17,0),0)</f>
        <v>-29825903687</v>
      </c>
      <c r="O38" s="4">
        <f>IFERROR(VLOOKUP(A38,'درآمد ناشی از فروش'!A:Q,17,0),0)</f>
        <v>0</v>
      </c>
      <c r="Q38" s="4">
        <f t="shared" si="1"/>
        <v>-29825903687</v>
      </c>
    </row>
    <row r="39" spans="1:17" ht="21" x14ac:dyDescent="0.25">
      <c r="A39" s="3" t="s">
        <v>48</v>
      </c>
      <c r="C39" s="4">
        <v>0</v>
      </c>
      <c r="E39" s="4">
        <f>IFERROR(VLOOKUP(A39,'درآمد ناشی از تغییر قیمت اوراق'!A:Q,9,0),0)</f>
        <v>5095999067</v>
      </c>
      <c r="G39" s="4">
        <v>0</v>
      </c>
      <c r="I39" s="4">
        <f t="shared" si="0"/>
        <v>5095999067</v>
      </c>
      <c r="K39" s="4">
        <f>IFERROR(VLOOKUP(A39,'سود اوراق بهادار'!A:M,13,0),0)</f>
        <v>0</v>
      </c>
      <c r="M39" s="4">
        <f>IFERROR(VLOOKUP(A39,'درآمد ناشی از تغییر قیمت اوراق'!A:Q,17,0),0)</f>
        <v>25975870435</v>
      </c>
      <c r="O39" s="4">
        <f>IFERROR(VLOOKUP(A39,'درآمد ناشی از فروش'!A:Q,17,0),0)</f>
        <v>0</v>
      </c>
      <c r="Q39" s="4">
        <f t="shared" si="1"/>
        <v>25975870435</v>
      </c>
    </row>
    <row r="40" spans="1:17" ht="21" x14ac:dyDescent="0.25">
      <c r="A40" s="3" t="s">
        <v>53</v>
      </c>
      <c r="C40" s="4">
        <v>0</v>
      </c>
      <c r="E40" s="4">
        <f>IFERROR(VLOOKUP(A40,'درآمد ناشی از تغییر قیمت اوراق'!A:Q,9,0),0)</f>
        <v>7546271503</v>
      </c>
      <c r="G40" s="4">
        <v>0</v>
      </c>
      <c r="I40" s="4">
        <f t="shared" si="0"/>
        <v>7546271503</v>
      </c>
      <c r="K40" s="4">
        <f>IFERROR(VLOOKUP(A40,'سود اوراق بهادار'!A:M,13,0),0)</f>
        <v>0</v>
      </c>
      <c r="M40" s="4">
        <f>IFERROR(VLOOKUP(A40,'درآمد ناشی از تغییر قیمت اوراق'!A:Q,17,0),0)</f>
        <v>23750269789</v>
      </c>
      <c r="O40" s="4">
        <f>IFERROR(VLOOKUP(A40,'درآمد ناشی از فروش'!A:Q,17,0),0)</f>
        <v>0</v>
      </c>
      <c r="Q40" s="4">
        <f t="shared" si="1"/>
        <v>23750269789</v>
      </c>
    </row>
    <row r="41" spans="1:17" ht="21" x14ac:dyDescent="0.25">
      <c r="A41" s="3" t="s">
        <v>52</v>
      </c>
      <c r="C41" s="4">
        <v>0</v>
      </c>
      <c r="E41" s="4">
        <f>IFERROR(VLOOKUP(A41,'درآمد ناشی از تغییر قیمت اوراق'!A:Q,9,0),0)</f>
        <v>1770536626</v>
      </c>
      <c r="G41" s="4">
        <v>0</v>
      </c>
      <c r="I41" s="4">
        <f t="shared" si="0"/>
        <v>1770536626</v>
      </c>
      <c r="K41" s="4">
        <f>IFERROR(VLOOKUP(A41,'سود اوراق بهادار'!A:M,13,0),0)</f>
        <v>0</v>
      </c>
      <c r="M41" s="4">
        <f>IFERROR(VLOOKUP(A41,'درآمد ناشی از تغییر قیمت اوراق'!A:Q,17,0),0)</f>
        <v>5376716381</v>
      </c>
      <c r="O41" s="4">
        <f>IFERROR(VLOOKUP(A41,'درآمد ناشی از فروش'!A:Q,17,0),0)</f>
        <v>0</v>
      </c>
      <c r="Q41" s="4">
        <f t="shared" si="1"/>
        <v>5376716381</v>
      </c>
    </row>
    <row r="42" spans="1:17" ht="21" x14ac:dyDescent="0.25">
      <c r="A42" s="3" t="s">
        <v>51</v>
      </c>
      <c r="C42" s="4">
        <v>0</v>
      </c>
      <c r="E42" s="4">
        <f>IFERROR(VLOOKUP(A42,'درآمد ناشی از تغییر قیمت اوراق'!A:Q,9,0),0)</f>
        <v>600808025</v>
      </c>
      <c r="G42" s="4">
        <v>0</v>
      </c>
      <c r="I42" s="4">
        <f t="shared" si="0"/>
        <v>600808025</v>
      </c>
      <c r="K42" s="4">
        <f>IFERROR(VLOOKUP(A42,'سود اوراق بهادار'!A:M,13,0),0)</f>
        <v>0</v>
      </c>
      <c r="M42" s="4">
        <f>IFERROR(VLOOKUP(A42,'درآمد ناشی از تغییر قیمت اوراق'!A:Q,17,0),0)</f>
        <v>3584818890</v>
      </c>
      <c r="O42" s="4">
        <f>IFERROR(VLOOKUP(A42,'درآمد ناشی از فروش'!A:Q,17,0),0)</f>
        <v>0</v>
      </c>
      <c r="Q42" s="4">
        <f t="shared" si="1"/>
        <v>3584818890</v>
      </c>
    </row>
    <row r="43" spans="1:17" ht="21" x14ac:dyDescent="0.25">
      <c r="A43" s="3" t="s">
        <v>57</v>
      </c>
      <c r="C43" s="4">
        <v>0</v>
      </c>
      <c r="E43" s="4">
        <f>IFERROR(VLOOKUP(A43,'درآمد ناشی از تغییر قیمت اوراق'!A:Q,9,0),0)</f>
        <v>5170993782</v>
      </c>
      <c r="G43" s="4">
        <v>0</v>
      </c>
      <c r="I43" s="4">
        <f t="shared" si="0"/>
        <v>5170993782</v>
      </c>
      <c r="K43" s="4">
        <f>IFERROR(VLOOKUP(A43,'سود اوراق بهادار'!A:M,13,0),0)</f>
        <v>0</v>
      </c>
      <c r="M43" s="4">
        <f>IFERROR(VLOOKUP(A43,'درآمد ناشی از تغییر قیمت اوراق'!A:Q,17,0),0)</f>
        <v>38266706697</v>
      </c>
      <c r="O43" s="4">
        <f>IFERROR(VLOOKUP(A43,'درآمد ناشی از فروش'!A:Q,17,0),0)</f>
        <v>0</v>
      </c>
      <c r="Q43" s="4">
        <f t="shared" si="1"/>
        <v>38266706697</v>
      </c>
    </row>
    <row r="44" spans="1:17" ht="21" x14ac:dyDescent="0.25">
      <c r="A44" s="3" t="s">
        <v>56</v>
      </c>
      <c r="C44" s="4">
        <v>0</v>
      </c>
      <c r="E44" s="4">
        <f>IFERROR(VLOOKUP(A44,'درآمد ناشی از تغییر قیمت اوراق'!A:Q,9,0),0)</f>
        <v>8314294736</v>
      </c>
      <c r="G44" s="4">
        <v>0</v>
      </c>
      <c r="I44" s="4">
        <f t="shared" si="0"/>
        <v>8314294736</v>
      </c>
      <c r="K44" s="4">
        <f>IFERROR(VLOOKUP(A44,'سود اوراق بهادار'!A:M,13,0),0)</f>
        <v>0</v>
      </c>
      <c r="M44" s="4">
        <f>IFERROR(VLOOKUP(A44,'درآمد ناشی از تغییر قیمت اوراق'!A:Q,17,0),0)</f>
        <v>53474451844</v>
      </c>
      <c r="O44" s="4">
        <f>IFERROR(VLOOKUP(A44,'درآمد ناشی از فروش'!A:Q,17,0),0)</f>
        <v>0</v>
      </c>
      <c r="Q44" s="4">
        <f t="shared" si="1"/>
        <v>53474451844</v>
      </c>
    </row>
    <row r="45" spans="1:17" ht="21" x14ac:dyDescent="0.25">
      <c r="A45" s="3" t="s">
        <v>58</v>
      </c>
      <c r="C45" s="4">
        <v>0</v>
      </c>
      <c r="E45" s="4">
        <f>IFERROR(VLOOKUP(A45,'درآمد ناشی از تغییر قیمت اوراق'!A:Q,9,0),0)</f>
        <v>1018384653</v>
      </c>
      <c r="G45" s="4">
        <v>0</v>
      </c>
      <c r="I45" s="4">
        <f t="shared" si="0"/>
        <v>1018384653</v>
      </c>
      <c r="K45" s="4">
        <f>IFERROR(VLOOKUP(A45,'سود اوراق بهادار'!A:M,13,0),0)</f>
        <v>0</v>
      </c>
      <c r="M45" s="4">
        <f>IFERROR(VLOOKUP(A45,'درآمد ناشی از تغییر قیمت اوراق'!A:Q,17,0),0)</f>
        <v>3705794315</v>
      </c>
      <c r="O45" s="4">
        <f>IFERROR(VLOOKUP(A45,'درآمد ناشی از فروش'!A:Q,17,0),0)</f>
        <v>0</v>
      </c>
      <c r="Q45" s="4">
        <f t="shared" si="1"/>
        <v>3705794315</v>
      </c>
    </row>
    <row r="46" spans="1:17" ht="21" x14ac:dyDescent="0.25">
      <c r="A46" s="3" t="s">
        <v>45</v>
      </c>
      <c r="C46" s="4">
        <v>15982479450</v>
      </c>
      <c r="E46" s="4">
        <f>IFERROR(VLOOKUP(A46,'درآمد ناشی از تغییر قیمت اوراق'!A:Q,9,0),0)</f>
        <v>28117857393</v>
      </c>
      <c r="G46" s="4">
        <v>0</v>
      </c>
      <c r="I46" s="4">
        <f t="shared" si="0"/>
        <v>44100336843</v>
      </c>
      <c r="K46" s="4">
        <f>IFERROR(VLOOKUP(A46,'سود اوراق بهادار'!A:M,13,0),0)</f>
        <v>177938271210</v>
      </c>
      <c r="M46" s="4">
        <f>IFERROR(VLOOKUP(A46,'درآمد ناشی از تغییر قیمت اوراق'!A:Q,17,0),0)</f>
        <v>271109090060</v>
      </c>
      <c r="O46" s="4">
        <f>IFERROR(VLOOKUP(A46,'درآمد ناشی از فروش'!A:Q,17,0),0)</f>
        <v>0</v>
      </c>
      <c r="Q46" s="4">
        <f t="shared" si="1"/>
        <v>449047361270</v>
      </c>
    </row>
    <row r="47" spans="1:17" ht="21" x14ac:dyDescent="0.25">
      <c r="A47" s="3" t="s">
        <v>43</v>
      </c>
      <c r="C47" s="4">
        <v>0</v>
      </c>
      <c r="E47" s="4">
        <f>IFERROR(VLOOKUP(A47,'درآمد ناشی از تغییر قیمت اوراق'!A:Q,9,0),0)</f>
        <v>514091396</v>
      </c>
      <c r="G47" s="4">
        <v>0</v>
      </c>
      <c r="I47" s="4">
        <f t="shared" si="0"/>
        <v>514091396</v>
      </c>
      <c r="K47" s="4">
        <f>IFERROR(VLOOKUP(A47,'سود اوراق بهادار'!A:M,13,0),0)</f>
        <v>0</v>
      </c>
      <c r="M47" s="4">
        <f>IFERROR(VLOOKUP(A47,'درآمد ناشی از تغییر قیمت اوراق'!A:Q,17,0),0)</f>
        <v>7424241597</v>
      </c>
      <c r="O47" s="4">
        <f>IFERROR(VLOOKUP(A47,'درآمد ناشی از فروش'!A:Q,17,0),0)</f>
        <v>0</v>
      </c>
      <c r="Q47" s="4">
        <f t="shared" si="1"/>
        <v>7424241597</v>
      </c>
    </row>
    <row r="48" spans="1:17" ht="21" x14ac:dyDescent="0.25">
      <c r="A48" s="3" t="s">
        <v>60</v>
      </c>
      <c r="C48" s="4">
        <v>0</v>
      </c>
      <c r="E48" s="4">
        <f>IFERROR(VLOOKUP(A48,'درآمد ناشی از تغییر قیمت اوراق'!A:Q,9,0),0)</f>
        <v>19611225530</v>
      </c>
      <c r="G48" s="4">
        <v>0</v>
      </c>
      <c r="I48" s="4">
        <f t="shared" si="0"/>
        <v>19611225530</v>
      </c>
      <c r="K48" s="4">
        <f>IFERROR(VLOOKUP(A48,'سود اوراق بهادار'!A:M,13,0),0)</f>
        <v>0</v>
      </c>
      <c r="M48" s="4">
        <f>IFERROR(VLOOKUP(A48,'درآمد ناشی از تغییر قیمت اوراق'!A:Q,17,0),0)</f>
        <v>164293085560</v>
      </c>
      <c r="O48" s="4">
        <f>IFERROR(VLOOKUP(A48,'درآمد ناشی از فروش'!A:Q,17,0),0)</f>
        <v>0</v>
      </c>
      <c r="Q48" s="4">
        <f t="shared" si="1"/>
        <v>164293085560</v>
      </c>
    </row>
    <row r="49" spans="1:17" ht="21" x14ac:dyDescent="0.25">
      <c r="A49" s="3" t="s">
        <v>59</v>
      </c>
      <c r="C49" s="4">
        <v>0</v>
      </c>
      <c r="E49" s="4">
        <f>IFERROR(VLOOKUP(A49,'درآمد ناشی از تغییر قیمت اوراق'!A:Q,9,0),0)</f>
        <v>16874663209</v>
      </c>
      <c r="G49" s="4">
        <v>0</v>
      </c>
      <c r="I49" s="4">
        <f t="shared" si="0"/>
        <v>16874663209</v>
      </c>
      <c r="K49" s="4">
        <f>IFERROR(VLOOKUP(A49,'سود اوراق بهادار'!A:M,13,0),0)</f>
        <v>0</v>
      </c>
      <c r="M49" s="4">
        <f>IFERROR(VLOOKUP(A49,'درآمد ناشی از تغییر قیمت اوراق'!A:Q,17,0),0)</f>
        <v>139952151835</v>
      </c>
      <c r="O49" s="4">
        <f>IFERROR(VLOOKUP(A49,'درآمد ناشی از فروش'!A:Q,17,0),0)</f>
        <v>0</v>
      </c>
      <c r="Q49" s="4">
        <f t="shared" si="1"/>
        <v>139952151835</v>
      </c>
    </row>
    <row r="50" spans="1:17" ht="21" x14ac:dyDescent="0.25">
      <c r="A50" s="3" t="s">
        <v>64</v>
      </c>
      <c r="C50" s="4">
        <v>0</v>
      </c>
      <c r="E50" s="4">
        <f>IFERROR(VLOOKUP(A50,'درآمد ناشی از تغییر قیمت اوراق'!A:Q,9,0),0)</f>
        <v>59821439</v>
      </c>
      <c r="G50" s="4">
        <v>0</v>
      </c>
      <c r="I50" s="4">
        <f t="shared" si="0"/>
        <v>59821439</v>
      </c>
      <c r="K50" s="4">
        <f>IFERROR(VLOOKUP(A50,'سود اوراق بهادار'!A:M,13,0),0)</f>
        <v>0</v>
      </c>
      <c r="M50" s="4">
        <f>IFERROR(VLOOKUP(A50,'درآمد ناشی از تغییر قیمت اوراق'!A:Q,17,0),0)</f>
        <v>1249701703</v>
      </c>
      <c r="O50" s="4">
        <f>IFERROR(VLOOKUP(A50,'درآمد ناشی از فروش'!A:Q,17,0),0)</f>
        <v>0</v>
      </c>
      <c r="Q50" s="4">
        <f t="shared" si="1"/>
        <v>1249701703</v>
      </c>
    </row>
    <row r="51" spans="1:17" ht="21" x14ac:dyDescent="0.25">
      <c r="A51" s="3" t="s">
        <v>65</v>
      </c>
      <c r="C51" s="4">
        <v>0</v>
      </c>
      <c r="E51" s="4">
        <f>IFERROR(VLOOKUP(A51,'درآمد ناشی از تغییر قیمت اوراق'!A:Q,9,0),0)</f>
        <v>1817861378</v>
      </c>
      <c r="G51" s="4">
        <v>0</v>
      </c>
      <c r="I51" s="4">
        <f t="shared" si="0"/>
        <v>1817861378</v>
      </c>
      <c r="K51" s="4">
        <f>IFERROR(VLOOKUP(A51,'سود اوراق بهادار'!A:M,13,0),0)</f>
        <v>0</v>
      </c>
      <c r="M51" s="4">
        <f>IFERROR(VLOOKUP(A51,'درآمد ناشی از تغییر قیمت اوراق'!A:Q,17,0),0)</f>
        <v>15752548777</v>
      </c>
      <c r="O51" s="4">
        <f>IFERROR(VLOOKUP(A51,'درآمد ناشی از فروش'!A:Q,17,0),0)</f>
        <v>0</v>
      </c>
      <c r="Q51" s="4">
        <f t="shared" si="1"/>
        <v>15752548777</v>
      </c>
    </row>
    <row r="52" spans="1:17" ht="21" x14ac:dyDescent="0.25">
      <c r="A52" s="3" t="s">
        <v>63</v>
      </c>
      <c r="C52" s="4">
        <v>0</v>
      </c>
      <c r="E52" s="4">
        <f>IFERROR(VLOOKUP(A52,'درآمد ناشی از تغییر قیمت اوراق'!A:Q,9,0),0)</f>
        <v>29221237631</v>
      </c>
      <c r="G52" s="4">
        <v>0</v>
      </c>
      <c r="I52" s="4">
        <f t="shared" si="0"/>
        <v>29221237631</v>
      </c>
      <c r="K52" s="4">
        <f>IFERROR(VLOOKUP(A52,'سود اوراق بهادار'!A:M,13,0),0)</f>
        <v>0</v>
      </c>
      <c r="M52" s="4">
        <f>IFERROR(VLOOKUP(A52,'درآمد ناشی از تغییر قیمت اوراق'!A:Q,17,0),0)</f>
        <v>227832254565</v>
      </c>
      <c r="O52" s="4">
        <f>IFERROR(VLOOKUP(A52,'درآمد ناشی از فروش'!A:Q,17,0),0)</f>
        <v>0</v>
      </c>
      <c r="Q52" s="4">
        <f t="shared" si="1"/>
        <v>227832254565</v>
      </c>
    </row>
    <row r="53" spans="1:17" ht="21" x14ac:dyDescent="0.25">
      <c r="A53" s="3" t="s">
        <v>62</v>
      </c>
      <c r="C53" s="4">
        <v>0</v>
      </c>
      <c r="E53" s="4">
        <f>IFERROR(VLOOKUP(A53,'درآمد ناشی از تغییر قیمت اوراق'!A:Q,9,0),0)</f>
        <v>4074484297</v>
      </c>
      <c r="G53" s="4">
        <v>0</v>
      </c>
      <c r="I53" s="4">
        <f t="shared" si="0"/>
        <v>4074484297</v>
      </c>
      <c r="K53" s="4">
        <f>IFERROR(VLOOKUP(A53,'سود اوراق بهادار'!A:M,13,0),0)</f>
        <v>0</v>
      </c>
      <c r="M53" s="4">
        <f>IFERROR(VLOOKUP(A53,'درآمد ناشی از تغییر قیمت اوراق'!A:Q,17,0),0)</f>
        <v>39556213609</v>
      </c>
      <c r="O53" s="4">
        <f>IFERROR(VLOOKUP(A53,'درآمد ناشی از فروش'!A:Q,17,0),0)</f>
        <v>0</v>
      </c>
      <c r="Q53" s="4">
        <f t="shared" si="1"/>
        <v>39556213609</v>
      </c>
    </row>
    <row r="54" spans="1:17" ht="21" x14ac:dyDescent="0.25">
      <c r="A54" s="3" t="s">
        <v>61</v>
      </c>
      <c r="C54" s="4">
        <v>0</v>
      </c>
      <c r="E54" s="4">
        <f>IFERROR(VLOOKUP(A54,'درآمد ناشی از تغییر قیمت اوراق'!A:Q,9,0),0)</f>
        <v>38793782988</v>
      </c>
      <c r="G54" s="4">
        <v>0</v>
      </c>
      <c r="I54" s="4">
        <f t="shared" si="0"/>
        <v>38793782988</v>
      </c>
      <c r="K54" s="4">
        <f>IFERROR(VLOOKUP(A54,'سود اوراق بهادار'!A:M,13,0),0)</f>
        <v>0</v>
      </c>
      <c r="M54" s="4">
        <f>IFERROR(VLOOKUP(A54,'درآمد ناشی از تغییر قیمت اوراق'!A:Q,17,0),0)</f>
        <v>286678558772</v>
      </c>
      <c r="O54" s="4">
        <f>IFERROR(VLOOKUP(A54,'درآمد ناشی از فروش'!A:Q,17,0),0)</f>
        <v>0</v>
      </c>
      <c r="Q54" s="4">
        <f t="shared" si="1"/>
        <v>286678558772</v>
      </c>
    </row>
    <row r="55" spans="1:17" ht="21" x14ac:dyDescent="0.25">
      <c r="A55" s="3" t="s">
        <v>55</v>
      </c>
      <c r="C55" s="4">
        <v>0</v>
      </c>
      <c r="E55" s="4">
        <f>IFERROR(VLOOKUP(A55,'درآمد ناشی از تغییر قیمت اوراق'!A:Q,9,0),0)</f>
        <v>2972809306</v>
      </c>
      <c r="G55" s="4">
        <v>0</v>
      </c>
      <c r="I55" s="4">
        <f t="shared" si="0"/>
        <v>2972809306</v>
      </c>
      <c r="K55" s="4">
        <f>IFERROR(VLOOKUP(A55,'سود اوراق بهادار'!A:M,13,0),0)</f>
        <v>0</v>
      </c>
      <c r="M55" s="4">
        <f>IFERROR(VLOOKUP(A55,'درآمد ناشی از تغییر قیمت اوراق'!A:Q,17,0),0)</f>
        <v>28132010771</v>
      </c>
      <c r="O55" s="4">
        <f>IFERROR(VLOOKUP(A55,'درآمد ناشی از فروش'!A:Q,17,0),0)</f>
        <v>0</v>
      </c>
      <c r="Q55" s="4">
        <f t="shared" si="1"/>
        <v>28132010771</v>
      </c>
    </row>
    <row r="56" spans="1:17" ht="21" x14ac:dyDescent="0.25">
      <c r="A56" s="3" t="s">
        <v>54</v>
      </c>
      <c r="C56" s="4">
        <v>0</v>
      </c>
      <c r="E56" s="4">
        <f>IFERROR(VLOOKUP(A56,'درآمد ناشی از تغییر قیمت اوراق'!A:Q,9,0),0)</f>
        <v>1802502549</v>
      </c>
      <c r="G56" s="4">
        <v>0</v>
      </c>
      <c r="I56" s="4">
        <f t="shared" si="0"/>
        <v>1802502549</v>
      </c>
      <c r="K56" s="4">
        <f>IFERROR(VLOOKUP(A56,'سود اوراق بهادار'!A:M,13,0),0)</f>
        <v>0</v>
      </c>
      <c r="M56" s="4">
        <f>IFERROR(VLOOKUP(A56,'درآمد ناشی از تغییر قیمت اوراق'!A:Q,17,0),0)</f>
        <v>17564780583</v>
      </c>
      <c r="O56" s="4">
        <f>IFERROR(VLOOKUP(A56,'درآمد ناشی از فروش'!A:Q,17,0),0)</f>
        <v>0</v>
      </c>
      <c r="Q56" s="4">
        <f t="shared" si="1"/>
        <v>17564780583</v>
      </c>
    </row>
    <row r="57" spans="1:17" ht="21" x14ac:dyDescent="0.25">
      <c r="A57" s="3" t="s">
        <v>193</v>
      </c>
      <c r="C57" s="4">
        <v>0</v>
      </c>
      <c r="E57" s="4">
        <f>IFERROR(VLOOKUP(A57,'درآمد ناشی از تغییر قیمت اوراق'!A:Q,9,0),0)</f>
        <v>0</v>
      </c>
      <c r="G57" s="4">
        <v>0</v>
      </c>
      <c r="I57" s="4">
        <f t="shared" si="0"/>
        <v>0</v>
      </c>
      <c r="K57" s="4">
        <f>IFERROR(VLOOKUP(A57,'سود اوراق بهادار'!A:M,13,0),0)</f>
        <v>1600519231</v>
      </c>
      <c r="M57" s="4">
        <f>IFERROR(VLOOKUP(A57,'درآمد ناشی از تغییر قیمت اوراق'!A:Q,17,0),0)</f>
        <v>0</v>
      </c>
      <c r="O57" s="4">
        <f>IFERROR(VLOOKUP(A57,'درآمد ناشی از فروش'!A:Q,17,0),0)</f>
        <v>-999999000075</v>
      </c>
      <c r="Q57" s="4">
        <f t="shared" si="1"/>
        <v>-998398480844</v>
      </c>
    </row>
    <row r="58" spans="1:17" ht="21" x14ac:dyDescent="0.25">
      <c r="A58" s="3" t="s">
        <v>195</v>
      </c>
      <c r="C58" s="4">
        <v>0</v>
      </c>
      <c r="E58" s="4">
        <f>IFERROR(VLOOKUP(A58,'درآمد ناشی از تغییر قیمت اوراق'!A:Q,9,0),0)</f>
        <v>0</v>
      </c>
      <c r="G58" s="4">
        <v>0</v>
      </c>
      <c r="I58" s="4">
        <f t="shared" si="0"/>
        <v>0</v>
      </c>
      <c r="K58" s="4">
        <f>IFERROR(VLOOKUP(A58,'سود اوراق بهادار'!A:M,13,0),0)</f>
        <v>162749183865</v>
      </c>
      <c r="M58" s="4">
        <f>IFERROR(VLOOKUP(A58,'درآمد ناشی از تغییر قیمت اوراق'!A:Q,17,0),0)</f>
        <v>0</v>
      </c>
      <c r="O58" s="4">
        <f>IFERROR(VLOOKUP(A58,'درآمد ناشی از فروش'!A:Q,17,0),0)</f>
        <v>56622430889</v>
      </c>
      <c r="Q58" s="4">
        <f t="shared" si="1"/>
        <v>219371614754</v>
      </c>
    </row>
    <row r="59" spans="1:17" ht="21" x14ac:dyDescent="0.25">
      <c r="A59" s="3" t="s">
        <v>196</v>
      </c>
      <c r="C59" s="4">
        <v>0</v>
      </c>
      <c r="E59" s="4">
        <f>IFERROR(VLOOKUP(A59,'درآمد ناشی از تغییر قیمت اوراق'!A:Q,9,0),0)</f>
        <v>0</v>
      </c>
      <c r="G59" s="4">
        <v>0</v>
      </c>
      <c r="I59" s="4">
        <f t="shared" si="0"/>
        <v>0</v>
      </c>
      <c r="K59" s="4">
        <f>IFERROR(VLOOKUP(A59,'سود اوراق بهادار'!A:M,13,0),0)</f>
        <v>7348682250</v>
      </c>
      <c r="M59" s="4">
        <f>IFERROR(VLOOKUP(A59,'درآمد ناشی از تغییر قیمت اوراق'!A:Q,17,0),0)</f>
        <v>0</v>
      </c>
      <c r="O59" s="4">
        <f>IFERROR(VLOOKUP(A59,'درآمد ناشی از فروش'!A:Q,17,0),0)</f>
        <v>2339135861</v>
      </c>
      <c r="Q59" s="4">
        <f t="shared" si="1"/>
        <v>9687818111</v>
      </c>
    </row>
    <row r="60" spans="1:17" ht="21" x14ac:dyDescent="0.25">
      <c r="A60" s="3" t="s">
        <v>197</v>
      </c>
      <c r="C60" s="4">
        <v>0</v>
      </c>
      <c r="E60" s="4">
        <f>IFERROR(VLOOKUP(A60,'درآمد ناشی از تغییر قیمت اوراق'!A:Q,9,0),0)</f>
        <v>0</v>
      </c>
      <c r="G60" s="4">
        <v>0</v>
      </c>
      <c r="I60" s="4">
        <f t="shared" si="0"/>
        <v>0</v>
      </c>
      <c r="K60" s="4">
        <f>IFERROR(VLOOKUP(A60,'سود اوراق بهادار'!A:M,13,0),0)</f>
        <v>59879310834</v>
      </c>
      <c r="M60" s="4">
        <f>IFERROR(VLOOKUP(A60,'درآمد ناشی از تغییر قیمت اوراق'!A:Q,17,0),0)</f>
        <v>0</v>
      </c>
      <c r="O60" s="4">
        <f>IFERROR(VLOOKUP(A60,'درآمد ناشی از فروش'!A:Q,17,0),0)</f>
        <v>36600000</v>
      </c>
      <c r="Q60" s="4">
        <f t="shared" si="1"/>
        <v>59915910834</v>
      </c>
    </row>
    <row r="61" spans="1:17" ht="21" x14ac:dyDescent="0.25">
      <c r="A61" s="3" t="s">
        <v>198</v>
      </c>
      <c r="C61" s="4">
        <v>0</v>
      </c>
      <c r="E61" s="4">
        <f>IFERROR(VLOOKUP(A61,'درآمد ناشی از تغییر قیمت اوراق'!A:Q,9,0),0)</f>
        <v>0</v>
      </c>
      <c r="G61" s="4">
        <v>0</v>
      </c>
      <c r="I61" s="4">
        <f t="shared" si="0"/>
        <v>0</v>
      </c>
      <c r="K61" s="4">
        <f>IFERROR(VLOOKUP(A61,'سود اوراق بهادار'!A:M,13,0),0)</f>
        <v>398924072350</v>
      </c>
      <c r="M61" s="4">
        <f>IFERROR(VLOOKUP(A61,'درآمد ناشی از تغییر قیمت اوراق'!A:Q,17,0),0)</f>
        <v>0</v>
      </c>
      <c r="O61" s="4">
        <f>IFERROR(VLOOKUP(A61,'درآمد ناشی از فروش'!A:Q,17,0),0)</f>
        <v>16303390490</v>
      </c>
      <c r="Q61" s="4">
        <f t="shared" si="1"/>
        <v>415227462840</v>
      </c>
    </row>
    <row r="62" spans="1:17" ht="21" x14ac:dyDescent="0.25">
      <c r="A62" s="3" t="s">
        <v>230</v>
      </c>
      <c r="C62" s="4">
        <v>0</v>
      </c>
      <c r="E62" s="4">
        <f>IFERROR(VLOOKUP(A62,'درآمد ناشی از تغییر قیمت اوراق'!A:Q,9,0),0)</f>
        <v>0</v>
      </c>
      <c r="G62" s="4">
        <v>0</v>
      </c>
      <c r="I62" s="4">
        <f t="shared" si="0"/>
        <v>0</v>
      </c>
      <c r="K62" s="4">
        <f>IFERROR(VLOOKUP(A62,'سود اوراق بهادار'!A:M,13,0),0)</f>
        <v>0</v>
      </c>
      <c r="M62" s="4">
        <f>IFERROR(VLOOKUP(A62,'درآمد ناشی از تغییر قیمت اوراق'!A:Q,17,0),0)</f>
        <v>0</v>
      </c>
      <c r="O62" s="4">
        <f>IFERROR(VLOOKUP(A62,'درآمد ناشی از فروش'!A:Q,17,0),0)</f>
        <v>154580860795</v>
      </c>
      <c r="Q62" s="4">
        <f t="shared" si="1"/>
        <v>154580860795</v>
      </c>
    </row>
    <row r="63" spans="1:17" ht="21" x14ac:dyDescent="0.25">
      <c r="A63" s="3" t="s">
        <v>199</v>
      </c>
      <c r="C63" s="4">
        <v>0</v>
      </c>
      <c r="E63" s="4">
        <f>IFERROR(VLOOKUP(A63,'درآمد ناشی از تغییر قیمت اوراق'!A:Q,9,0),0)</f>
        <v>0</v>
      </c>
      <c r="G63" s="4">
        <v>0</v>
      </c>
      <c r="I63" s="4">
        <f t="shared" si="0"/>
        <v>0</v>
      </c>
      <c r="K63" s="4">
        <f>IFERROR(VLOOKUP(A63,'سود اوراق بهادار'!A:M,13,0),0)</f>
        <v>395931106501</v>
      </c>
      <c r="M63" s="4">
        <f>IFERROR(VLOOKUP(A63,'درآمد ناشی از تغییر قیمت اوراق'!A:Q,17,0),0)</f>
        <v>0</v>
      </c>
      <c r="O63" s="4">
        <f>IFERROR(VLOOKUP(A63,'درآمد ناشی از فروش'!A:Q,17,0),0)</f>
        <v>171647205149</v>
      </c>
      <c r="Q63" s="4">
        <f t="shared" si="1"/>
        <v>567578311650</v>
      </c>
    </row>
    <row r="64" spans="1:17" ht="21" x14ac:dyDescent="0.25">
      <c r="A64" s="3" t="s">
        <v>200</v>
      </c>
      <c r="C64" s="4">
        <v>0</v>
      </c>
      <c r="E64" s="4">
        <f>IFERROR(VLOOKUP(A64,'درآمد ناشی از تغییر قیمت اوراق'!A:Q,9,0),0)</f>
        <v>0</v>
      </c>
      <c r="G64" s="4">
        <v>0</v>
      </c>
      <c r="I64" s="4">
        <f t="shared" si="0"/>
        <v>0</v>
      </c>
      <c r="K64" s="4">
        <f>IFERROR(VLOOKUP(A64,'سود اوراق بهادار'!A:M,13,0),0)</f>
        <v>60997033230</v>
      </c>
      <c r="M64" s="4">
        <f>IFERROR(VLOOKUP(A64,'درآمد ناشی از تغییر قیمت اوراق'!A:Q,17,0),0)</f>
        <v>0</v>
      </c>
      <c r="O64" s="4">
        <f>IFERROR(VLOOKUP(A64,'درآمد ناشی از فروش'!A:Q,17,0),0)</f>
        <v>5211403115</v>
      </c>
      <c r="Q64" s="4">
        <f t="shared" si="1"/>
        <v>66208436345</v>
      </c>
    </row>
    <row r="65" spans="1:17" ht="21" x14ac:dyDescent="0.25">
      <c r="A65" s="3" t="s">
        <v>201</v>
      </c>
      <c r="C65" s="4">
        <v>0</v>
      </c>
      <c r="E65" s="4">
        <f>IFERROR(VLOOKUP(A65,'درآمد ناشی از تغییر قیمت اوراق'!A:Q,9,0),0)</f>
        <v>0</v>
      </c>
      <c r="G65" s="4">
        <v>0</v>
      </c>
      <c r="I65" s="4">
        <f t="shared" si="0"/>
        <v>0</v>
      </c>
      <c r="K65" s="4">
        <f>IFERROR(VLOOKUP(A65,'سود اوراق بهادار'!A:M,13,0),0)</f>
        <v>20977310435</v>
      </c>
      <c r="M65" s="4">
        <f>IFERROR(VLOOKUP(A65,'درآمد ناشی از تغییر قیمت اوراق'!A:Q,17,0),0)</f>
        <v>0</v>
      </c>
      <c r="O65" s="4">
        <f>IFERROR(VLOOKUP(A65,'درآمد ناشی از فروش'!A:Q,17,0),0)</f>
        <v>12912939975</v>
      </c>
      <c r="Q65" s="4">
        <f t="shared" si="1"/>
        <v>33890250410</v>
      </c>
    </row>
    <row r="66" spans="1:17" ht="21" x14ac:dyDescent="0.25">
      <c r="A66" s="3" t="s">
        <v>184</v>
      </c>
      <c r="C66" s="4">
        <v>0</v>
      </c>
      <c r="E66" s="4">
        <f>IFERROR(VLOOKUP(A66,'درآمد ناشی از تغییر قیمت اوراق'!A:Q,9,0),0)</f>
        <v>0</v>
      </c>
      <c r="G66" s="4">
        <v>0</v>
      </c>
      <c r="I66" s="4">
        <f t="shared" si="0"/>
        <v>0</v>
      </c>
      <c r="K66" s="4">
        <f>IFERROR(VLOOKUP(A66,'سود اوراق بهادار'!A:M,13,0),0)</f>
        <v>59250575341</v>
      </c>
      <c r="M66" s="4">
        <f>IFERROR(VLOOKUP(A66,'درآمد ناشی از تغییر قیمت اوراق'!A:Q,17,0),0)</f>
        <v>0</v>
      </c>
      <c r="O66" s="4">
        <f>IFERROR(VLOOKUP(A66,'درآمد ناشی از فروش'!A:Q,17,0),0)</f>
        <v>29787282036</v>
      </c>
      <c r="Q66" s="4">
        <f t="shared" si="1"/>
        <v>89037857377</v>
      </c>
    </row>
    <row r="67" spans="1:17" ht="21" x14ac:dyDescent="0.25">
      <c r="A67" s="3" t="s">
        <v>183</v>
      </c>
      <c r="C67" s="4">
        <v>0</v>
      </c>
      <c r="E67" s="4">
        <f>IFERROR(VLOOKUP(A67,'درآمد ناشی از تغییر قیمت اوراق'!A:Q,9,0),0)</f>
        <v>0</v>
      </c>
      <c r="G67" s="4">
        <v>0</v>
      </c>
      <c r="I67" s="4">
        <f t="shared" si="0"/>
        <v>0</v>
      </c>
      <c r="K67" s="4">
        <f>IFERROR(VLOOKUP(A67,'سود اوراق بهادار'!A:M,13,0),0)</f>
        <v>16511411236</v>
      </c>
      <c r="M67" s="4">
        <f>IFERROR(VLOOKUP(A67,'درآمد ناشی از تغییر قیمت اوراق'!A:Q,17,0),0)</f>
        <v>0</v>
      </c>
      <c r="O67" s="4">
        <f>IFERROR(VLOOKUP(A67,'درآمد ناشی از فروش'!A:Q,17,0),0)</f>
        <v>2119331393</v>
      </c>
      <c r="Q67" s="4">
        <f t="shared" si="1"/>
        <v>18630742629</v>
      </c>
    </row>
    <row r="68" spans="1:17" ht="21" x14ac:dyDescent="0.25">
      <c r="A68" s="3" t="s">
        <v>231</v>
      </c>
      <c r="C68" s="4">
        <v>0</v>
      </c>
      <c r="E68" s="4">
        <f>IFERROR(VLOOKUP(A68,'درآمد ناشی از تغییر قیمت اوراق'!A:Q,9,0),0)</f>
        <v>0</v>
      </c>
      <c r="G68" s="4">
        <v>0</v>
      </c>
      <c r="I68" s="4">
        <f t="shared" si="0"/>
        <v>0</v>
      </c>
      <c r="K68" s="4">
        <f>IFERROR(VLOOKUP(A68,'سود اوراق بهادار'!A:M,13,0),0)</f>
        <v>0</v>
      </c>
      <c r="M68" s="4">
        <f>IFERROR(VLOOKUP(A68,'درآمد ناشی از تغییر قیمت اوراق'!A:Q,17,0),0)</f>
        <v>0</v>
      </c>
      <c r="O68" s="4">
        <f>IFERROR(VLOOKUP(A68,'درآمد ناشی از فروش'!A:Q,17,0),0)</f>
        <v>12735367430</v>
      </c>
      <c r="Q68" s="4">
        <f t="shared" si="1"/>
        <v>12735367430</v>
      </c>
    </row>
    <row r="69" spans="1:17" ht="21" x14ac:dyDescent="0.25">
      <c r="A69" s="3" t="s">
        <v>232</v>
      </c>
      <c r="C69" s="4">
        <v>0</v>
      </c>
      <c r="E69" s="4">
        <f>IFERROR(VLOOKUP(A69,'درآمد ناشی از تغییر قیمت اوراق'!A:Q,9,0),0)</f>
        <v>0</v>
      </c>
      <c r="G69" s="4">
        <v>0</v>
      </c>
      <c r="I69" s="4">
        <f t="shared" si="0"/>
        <v>0</v>
      </c>
      <c r="K69" s="4">
        <f>IFERROR(VLOOKUP(A69,'سود اوراق بهادار'!A:M,13,0),0)</f>
        <v>0</v>
      </c>
      <c r="M69" s="4">
        <f>IFERROR(VLOOKUP(A69,'درآمد ناشی از تغییر قیمت اوراق'!A:Q,17,0),0)</f>
        <v>0</v>
      </c>
      <c r="O69" s="4">
        <f>IFERROR(VLOOKUP(A69,'درآمد ناشی از فروش'!A:Q,17,0),0)</f>
        <v>144838008879</v>
      </c>
      <c r="Q69" s="4">
        <f t="shared" si="1"/>
        <v>144838008879</v>
      </c>
    </row>
    <row r="70" spans="1:17" ht="21" x14ac:dyDescent="0.25">
      <c r="A70" s="3" t="s">
        <v>233</v>
      </c>
      <c r="C70" s="4">
        <v>0</v>
      </c>
      <c r="E70" s="4">
        <f>IFERROR(VLOOKUP(A70,'درآمد ناشی از تغییر قیمت اوراق'!A:Q,9,0),0)</f>
        <v>0</v>
      </c>
      <c r="G70" s="4">
        <v>0</v>
      </c>
      <c r="I70" s="4">
        <f t="shared" si="0"/>
        <v>0</v>
      </c>
      <c r="K70" s="4">
        <f>IFERROR(VLOOKUP(A70,'سود اوراق بهادار'!A:M,13,0),0)</f>
        <v>0</v>
      </c>
      <c r="M70" s="4">
        <f>IFERROR(VLOOKUP(A70,'درآمد ناشی از تغییر قیمت اوراق'!A:Q,17,0),0)</f>
        <v>0</v>
      </c>
      <c r="O70" s="4">
        <f>IFERROR(VLOOKUP(A70,'درآمد ناشی از فروش'!A:Q,17,0),0)</f>
        <v>49464642499</v>
      </c>
      <c r="Q70" s="4">
        <f t="shared" si="1"/>
        <v>49464642499</v>
      </c>
    </row>
    <row r="71" spans="1:17" ht="21" x14ac:dyDescent="0.25">
      <c r="A71" s="3" t="s">
        <v>234</v>
      </c>
      <c r="C71" s="4">
        <v>0</v>
      </c>
      <c r="E71" s="4">
        <f>IFERROR(VLOOKUP(A71,'درآمد ناشی از تغییر قیمت اوراق'!A:Q,9,0),0)</f>
        <v>0</v>
      </c>
      <c r="G71" s="4">
        <v>0</v>
      </c>
      <c r="I71" s="4">
        <f t="shared" si="0"/>
        <v>0</v>
      </c>
      <c r="K71" s="4">
        <f>IFERROR(VLOOKUP(A71,'سود اوراق بهادار'!A:M,13,0),0)</f>
        <v>0</v>
      </c>
      <c r="M71" s="4">
        <f>IFERROR(VLOOKUP(A71,'درآمد ناشی از تغییر قیمت اوراق'!A:Q,17,0),0)</f>
        <v>0</v>
      </c>
      <c r="O71" s="4">
        <f>IFERROR(VLOOKUP(A71,'درآمد ناشی از فروش'!A:Q,17,0),0)</f>
        <v>48254607918</v>
      </c>
      <c r="Q71" s="4">
        <f t="shared" si="1"/>
        <v>48254607918</v>
      </c>
    </row>
    <row r="72" spans="1:17" ht="21" x14ac:dyDescent="0.25">
      <c r="A72" s="3" t="s">
        <v>235</v>
      </c>
      <c r="C72" s="4">
        <v>0</v>
      </c>
      <c r="E72" s="4">
        <f>IFERROR(VLOOKUP(A72,'درآمد ناشی از تغییر قیمت اوراق'!A:Q,9,0),0)</f>
        <v>0</v>
      </c>
      <c r="G72" s="4">
        <v>0</v>
      </c>
      <c r="I72" s="4">
        <f t="shared" si="0"/>
        <v>0</v>
      </c>
      <c r="K72" s="4">
        <f>IFERROR(VLOOKUP(A72,'سود اوراق بهادار'!A:M,13,0),0)</f>
        <v>0</v>
      </c>
      <c r="M72" s="4">
        <f>IFERROR(VLOOKUP(A72,'درآمد ناشی از تغییر قیمت اوراق'!A:Q,17,0),0)</f>
        <v>0</v>
      </c>
      <c r="O72" s="4">
        <f>IFERROR(VLOOKUP(A72,'درآمد ناشی از فروش'!A:Q,17,0),0)</f>
        <v>230107377431</v>
      </c>
      <c r="Q72" s="4">
        <f t="shared" si="1"/>
        <v>230107377431</v>
      </c>
    </row>
    <row r="73" spans="1:17" ht="21" x14ac:dyDescent="0.25">
      <c r="A73" s="3" t="s">
        <v>236</v>
      </c>
      <c r="C73" s="4">
        <v>0</v>
      </c>
      <c r="E73" s="4">
        <f>IFERROR(VLOOKUP(A73,'درآمد ناشی از تغییر قیمت اوراق'!A:Q,9,0),0)</f>
        <v>0</v>
      </c>
      <c r="G73" s="4">
        <v>0</v>
      </c>
      <c r="I73" s="4">
        <f t="shared" ref="I73:I93" si="2">+G73+E73+C73</f>
        <v>0</v>
      </c>
      <c r="K73" s="4">
        <f>IFERROR(VLOOKUP(A73,'سود اوراق بهادار'!A:M,13,0),0)</f>
        <v>0</v>
      </c>
      <c r="M73" s="4">
        <f>IFERROR(VLOOKUP(A73,'درآمد ناشی از تغییر قیمت اوراق'!A:Q,17,0),0)</f>
        <v>0</v>
      </c>
      <c r="O73" s="4">
        <f>IFERROR(VLOOKUP(A73,'درآمد ناشی از فروش'!A:Q,17,0),0)</f>
        <v>22551154</v>
      </c>
      <c r="Q73" s="4">
        <f t="shared" ref="Q73:Q93" si="3">+O73+M73+K73</f>
        <v>22551154</v>
      </c>
    </row>
    <row r="74" spans="1:17" ht="21" x14ac:dyDescent="0.25">
      <c r="A74" s="3" t="s">
        <v>237</v>
      </c>
      <c r="C74" s="4">
        <v>0</v>
      </c>
      <c r="E74" s="4">
        <f>IFERROR(VLOOKUP(A74,'درآمد ناشی از تغییر قیمت اوراق'!A:Q,9,0),0)</f>
        <v>0</v>
      </c>
      <c r="G74" s="4">
        <v>0</v>
      </c>
      <c r="I74" s="4">
        <f t="shared" si="2"/>
        <v>0</v>
      </c>
      <c r="K74" s="4">
        <f>IFERROR(VLOOKUP(A74,'سود اوراق بهادار'!A:M,13,0),0)</f>
        <v>0</v>
      </c>
      <c r="M74" s="4">
        <f>IFERROR(VLOOKUP(A74,'درآمد ناشی از تغییر قیمت اوراق'!A:Q,17,0),0)</f>
        <v>0</v>
      </c>
      <c r="O74" s="4">
        <f>IFERROR(VLOOKUP(A74,'درآمد ناشی از فروش'!A:Q,17,0),0)</f>
        <v>10437911404</v>
      </c>
      <c r="Q74" s="4">
        <f t="shared" si="3"/>
        <v>10437911404</v>
      </c>
    </row>
    <row r="75" spans="1:17" ht="21" x14ac:dyDescent="0.25">
      <c r="A75" s="3" t="s">
        <v>238</v>
      </c>
      <c r="C75" s="4">
        <v>0</v>
      </c>
      <c r="E75" s="4">
        <f>IFERROR(VLOOKUP(A75,'درآمد ناشی از تغییر قیمت اوراق'!A:Q,9,0),0)</f>
        <v>0</v>
      </c>
      <c r="G75" s="4">
        <v>0</v>
      </c>
      <c r="I75" s="4">
        <f t="shared" si="2"/>
        <v>0</v>
      </c>
      <c r="K75" s="4">
        <f>IFERROR(VLOOKUP(A75,'سود اوراق بهادار'!A:M,13,0),0)</f>
        <v>0</v>
      </c>
      <c r="M75" s="4">
        <f>IFERROR(VLOOKUP(A75,'درآمد ناشی از تغییر قیمت اوراق'!A:Q,17,0),0)</f>
        <v>0</v>
      </c>
      <c r="O75" s="4">
        <f>IFERROR(VLOOKUP(A75,'درآمد ناشی از فروش'!A:Q,17,0),0)</f>
        <v>120451301051</v>
      </c>
      <c r="Q75" s="4">
        <f t="shared" si="3"/>
        <v>120451301051</v>
      </c>
    </row>
    <row r="76" spans="1:17" ht="21" x14ac:dyDescent="0.25">
      <c r="A76" s="3" t="s">
        <v>239</v>
      </c>
      <c r="C76" s="4">
        <v>0</v>
      </c>
      <c r="E76" s="4">
        <f>IFERROR(VLOOKUP(A76,'درآمد ناشی از تغییر قیمت اوراق'!A:Q,9,0),0)</f>
        <v>0</v>
      </c>
      <c r="G76" s="4">
        <v>0</v>
      </c>
      <c r="I76" s="4">
        <f t="shared" si="2"/>
        <v>0</v>
      </c>
      <c r="K76" s="4">
        <f>IFERROR(VLOOKUP(A76,'سود اوراق بهادار'!A:M,13,0),0)</f>
        <v>0</v>
      </c>
      <c r="M76" s="4">
        <f>IFERROR(VLOOKUP(A76,'درآمد ناشی از تغییر قیمت اوراق'!A:Q,17,0),0)</f>
        <v>0</v>
      </c>
      <c r="O76" s="4">
        <f>IFERROR(VLOOKUP(A76,'درآمد ناشی از فروش'!A:Q,17,0),0)</f>
        <v>41682931446</v>
      </c>
      <c r="Q76" s="4">
        <f t="shared" si="3"/>
        <v>41682931446</v>
      </c>
    </row>
    <row r="77" spans="1:17" ht="21" x14ac:dyDescent="0.25">
      <c r="A77" s="3" t="s">
        <v>240</v>
      </c>
      <c r="C77" s="4">
        <v>0</v>
      </c>
      <c r="E77" s="4">
        <f>IFERROR(VLOOKUP(A77,'درآمد ناشی از تغییر قیمت اوراق'!A:Q,9,0),0)</f>
        <v>0</v>
      </c>
      <c r="G77" s="4">
        <v>0</v>
      </c>
      <c r="I77" s="4">
        <f t="shared" si="2"/>
        <v>0</v>
      </c>
      <c r="K77" s="4">
        <f>IFERROR(VLOOKUP(A77,'سود اوراق بهادار'!A:M,13,0),0)</f>
        <v>0</v>
      </c>
      <c r="M77" s="4">
        <f>IFERROR(VLOOKUP(A77,'درآمد ناشی از تغییر قیمت اوراق'!A:Q,17,0),0)</f>
        <v>0</v>
      </c>
      <c r="O77" s="4">
        <f>IFERROR(VLOOKUP(A77,'درآمد ناشی از فروش'!A:Q,17,0),0)</f>
        <v>1083976300</v>
      </c>
      <c r="Q77" s="4">
        <f t="shared" si="3"/>
        <v>1083976300</v>
      </c>
    </row>
    <row r="78" spans="1:17" ht="21" x14ac:dyDescent="0.25">
      <c r="A78" s="3" t="s">
        <v>185</v>
      </c>
      <c r="C78" s="4">
        <v>0</v>
      </c>
      <c r="E78" s="4">
        <f>IFERROR(VLOOKUP(A78,'درآمد ناشی از تغییر قیمت اوراق'!A:Q,9,0),0)</f>
        <v>0</v>
      </c>
      <c r="G78" s="4">
        <v>0</v>
      </c>
      <c r="I78" s="4">
        <f t="shared" si="2"/>
        <v>0</v>
      </c>
      <c r="K78" s="4">
        <f>IFERROR(VLOOKUP(A78,'سود اوراق بهادار'!A:M,13,0),0)</f>
        <v>691415229</v>
      </c>
      <c r="M78" s="4">
        <f>IFERROR(VLOOKUP(A78,'درآمد ناشی از تغییر قیمت اوراق'!A:Q,17,0),0)</f>
        <v>0</v>
      </c>
      <c r="O78" s="4">
        <f>IFERROR(VLOOKUP(A78,'درآمد ناشی از فروش'!A:Q,17,0),0)</f>
        <v>549758195</v>
      </c>
      <c r="Q78" s="4">
        <f t="shared" si="3"/>
        <v>1241173424</v>
      </c>
    </row>
    <row r="79" spans="1:17" ht="21" x14ac:dyDescent="0.25">
      <c r="A79" s="3" t="s">
        <v>186</v>
      </c>
      <c r="C79" s="4">
        <v>0</v>
      </c>
      <c r="E79" s="4">
        <f>IFERROR(VLOOKUP(A79,'درآمد ناشی از تغییر قیمت اوراق'!A:Q,9,0),0)</f>
        <v>0</v>
      </c>
      <c r="G79" s="4">
        <v>0</v>
      </c>
      <c r="I79" s="4">
        <f t="shared" si="2"/>
        <v>0</v>
      </c>
      <c r="K79" s="4">
        <f>IFERROR(VLOOKUP(A79,'سود اوراق بهادار'!A:M,13,0),0)</f>
        <v>747892862</v>
      </c>
      <c r="M79" s="4">
        <f>IFERROR(VLOOKUP(A79,'درآمد ناشی از تغییر قیمت اوراق'!A:Q,17,0),0)</f>
        <v>0</v>
      </c>
      <c r="O79" s="4">
        <f>IFERROR(VLOOKUP(A79,'درآمد ناشی از فروش'!A:Q,17,0),0)</f>
        <v>249362264</v>
      </c>
      <c r="Q79" s="4">
        <f t="shared" si="3"/>
        <v>997255126</v>
      </c>
    </row>
    <row r="80" spans="1:17" ht="21" x14ac:dyDescent="0.25">
      <c r="A80" s="3" t="s">
        <v>187</v>
      </c>
      <c r="C80" s="4">
        <v>0</v>
      </c>
      <c r="E80" s="4">
        <f>IFERROR(VLOOKUP(A80,'درآمد ناشی از تغییر قیمت اوراق'!A:Q,9,0),0)</f>
        <v>0</v>
      </c>
      <c r="G80" s="4">
        <v>0</v>
      </c>
      <c r="I80" s="4">
        <f t="shared" si="2"/>
        <v>0</v>
      </c>
      <c r="K80" s="4">
        <f>IFERROR(VLOOKUP(A80,'سود اوراق بهادار'!A:M,13,0),0)</f>
        <v>550275176443</v>
      </c>
      <c r="M80" s="4">
        <f>IFERROR(VLOOKUP(A80,'درآمد ناشی از تغییر قیمت اوراق'!A:Q,17,0),0)</f>
        <v>0</v>
      </c>
      <c r="O80" s="4">
        <f>IFERROR(VLOOKUP(A80,'درآمد ناشی از فروش'!A:Q,17,0),0)</f>
        <v>332540123839</v>
      </c>
      <c r="Q80" s="4">
        <f t="shared" si="3"/>
        <v>882815300282</v>
      </c>
    </row>
    <row r="81" spans="1:17" ht="21" x14ac:dyDescent="0.25">
      <c r="A81" s="3" t="s">
        <v>188</v>
      </c>
      <c r="C81" s="4">
        <v>0</v>
      </c>
      <c r="E81" s="4">
        <f>IFERROR(VLOOKUP(A81,'درآمد ناشی از تغییر قیمت اوراق'!A:Q,9,0),0)</f>
        <v>0</v>
      </c>
      <c r="G81" s="4">
        <v>0</v>
      </c>
      <c r="I81" s="4">
        <f t="shared" si="2"/>
        <v>0</v>
      </c>
      <c r="K81" s="4">
        <f>IFERROR(VLOOKUP(A81,'سود اوراق بهادار'!A:M,13,0),0)</f>
        <v>16625856338</v>
      </c>
      <c r="M81" s="4">
        <f>IFERROR(VLOOKUP(A81,'درآمد ناشی از تغییر قیمت اوراق'!A:Q,17,0),0)</f>
        <v>0</v>
      </c>
      <c r="O81" s="4">
        <f>IFERROR(VLOOKUP(A81,'درآمد ناشی از فروش'!A:Q,17,0),0)</f>
        <v>10310460888</v>
      </c>
      <c r="Q81" s="4">
        <f t="shared" si="3"/>
        <v>26936317226</v>
      </c>
    </row>
    <row r="82" spans="1:17" ht="21" x14ac:dyDescent="0.25">
      <c r="A82" s="3" t="s">
        <v>189</v>
      </c>
      <c r="C82" s="4">
        <v>0</v>
      </c>
      <c r="E82" s="4">
        <f>IFERROR(VLOOKUP(A82,'درآمد ناشی از تغییر قیمت اوراق'!A:Q,9,0),0)</f>
        <v>0</v>
      </c>
      <c r="G82" s="4">
        <v>0</v>
      </c>
      <c r="I82" s="4">
        <f t="shared" si="2"/>
        <v>0</v>
      </c>
      <c r="K82" s="4">
        <f>IFERROR(VLOOKUP(A82,'سود اوراق بهادار'!A:M,13,0),0)</f>
        <v>2524059009</v>
      </c>
      <c r="M82" s="4">
        <f>IFERROR(VLOOKUP(A82,'درآمد ناشی از تغییر قیمت اوراق'!A:Q,17,0),0)</f>
        <v>0</v>
      </c>
      <c r="O82" s="4">
        <f>IFERROR(VLOOKUP(A82,'درآمد ناشی از فروش'!A:Q,17,0),0)</f>
        <v>1525000</v>
      </c>
      <c r="Q82" s="4">
        <f t="shared" si="3"/>
        <v>2525584009</v>
      </c>
    </row>
    <row r="83" spans="1:17" ht="21" x14ac:dyDescent="0.25">
      <c r="A83" s="3" t="s">
        <v>190</v>
      </c>
      <c r="C83" s="4">
        <v>0</v>
      </c>
      <c r="E83" s="4">
        <f>IFERROR(VLOOKUP(A83,'درآمد ناشی از تغییر قیمت اوراق'!A:Q,9,0),0)</f>
        <v>0</v>
      </c>
      <c r="G83" s="4">
        <v>0</v>
      </c>
      <c r="I83" s="4">
        <f t="shared" si="2"/>
        <v>0</v>
      </c>
      <c r="K83" s="4">
        <f>IFERROR(VLOOKUP(A83,'سود اوراق بهادار'!A:M,13,0),0)</f>
        <v>1175480520</v>
      </c>
      <c r="M83" s="4">
        <f>IFERROR(VLOOKUP(A83,'درآمد ناشی از تغییر قیمت اوراق'!A:Q,17,0),0)</f>
        <v>0</v>
      </c>
      <c r="O83" s="4">
        <f>IFERROR(VLOOKUP(A83,'درآمد ناشی از فروش'!A:Q,17,0),0)</f>
        <v>386963050</v>
      </c>
      <c r="Q83" s="4">
        <f t="shared" si="3"/>
        <v>1562443570</v>
      </c>
    </row>
    <row r="84" spans="1:17" ht="21" x14ac:dyDescent="0.25">
      <c r="A84" s="3" t="s">
        <v>191</v>
      </c>
      <c r="C84" s="4">
        <v>0</v>
      </c>
      <c r="E84" s="4">
        <f>IFERROR(VLOOKUP(A84,'درآمد ناشی از تغییر قیمت اوراق'!A:Q,9,0),0)</f>
        <v>0</v>
      </c>
      <c r="G84" s="4">
        <v>0</v>
      </c>
      <c r="I84" s="4">
        <f t="shared" si="2"/>
        <v>0</v>
      </c>
      <c r="K84" s="4">
        <f>IFERROR(VLOOKUP(A84,'سود اوراق بهادار'!A:M,13,0),0)</f>
        <v>30238865028</v>
      </c>
      <c r="M84" s="4">
        <f>IFERROR(VLOOKUP(A84,'درآمد ناشی از تغییر قیمت اوراق'!A:Q,17,0),0)</f>
        <v>0</v>
      </c>
      <c r="O84" s="4">
        <f>IFERROR(VLOOKUP(A84,'درآمد ناشی از فروش'!A:Q,17,0),0)</f>
        <v>11000843496</v>
      </c>
      <c r="Q84" s="4">
        <f t="shared" si="3"/>
        <v>41239708524</v>
      </c>
    </row>
    <row r="85" spans="1:17" ht="21" x14ac:dyDescent="0.25">
      <c r="A85" s="3" t="s">
        <v>192</v>
      </c>
      <c r="C85" s="4">
        <v>0</v>
      </c>
      <c r="E85" s="4">
        <f>IFERROR(VLOOKUP(A85,'درآمد ناشی از تغییر قیمت اوراق'!A:Q,9,0),0)</f>
        <v>0</v>
      </c>
      <c r="G85" s="4">
        <v>0</v>
      </c>
      <c r="I85" s="4">
        <f t="shared" si="2"/>
        <v>0</v>
      </c>
      <c r="K85" s="4">
        <f>IFERROR(VLOOKUP(A85,'سود اوراق بهادار'!A:M,13,0),0)</f>
        <v>36007545258</v>
      </c>
      <c r="M85" s="4">
        <f>IFERROR(VLOOKUP(A85,'درآمد ناشی از تغییر قیمت اوراق'!A:Q,17,0),0)</f>
        <v>0</v>
      </c>
      <c r="O85" s="4">
        <f>IFERROR(VLOOKUP(A85,'درآمد ناشی از فروش'!A:Q,17,0),0)</f>
        <v>14086731451</v>
      </c>
      <c r="Q85" s="4">
        <f t="shared" si="3"/>
        <v>50094276709</v>
      </c>
    </row>
    <row r="86" spans="1:17" ht="21" x14ac:dyDescent="0.25">
      <c r="A86" s="3" t="s">
        <v>194</v>
      </c>
      <c r="C86" s="4">
        <v>0</v>
      </c>
      <c r="E86" s="4">
        <f>IFERROR(VLOOKUP(A86,'درآمد ناشی از تغییر قیمت اوراق'!A:Q,9,0),0)</f>
        <v>0</v>
      </c>
      <c r="G86" s="4">
        <v>0</v>
      </c>
      <c r="I86" s="4">
        <f t="shared" si="2"/>
        <v>0</v>
      </c>
      <c r="K86" s="4">
        <f>IFERROR(VLOOKUP(A86,'سود اوراق بهادار'!A:M,13,0),0)</f>
        <v>0</v>
      </c>
      <c r="M86" s="4">
        <f>IFERROR(VLOOKUP(A86,'درآمد ناشی از تغییر قیمت اوراق'!A:Q,17,0),0)</f>
        <v>0</v>
      </c>
      <c r="O86" s="4">
        <f>IFERROR(VLOOKUP(A86,'درآمد ناشی از فروش'!A:Q,17,0),0)</f>
        <v>0</v>
      </c>
      <c r="Q86" s="4">
        <f t="shared" si="3"/>
        <v>0</v>
      </c>
    </row>
    <row r="87" spans="1:17" ht="21" x14ac:dyDescent="0.25">
      <c r="A87" s="3" t="s">
        <v>42</v>
      </c>
      <c r="C87" s="4">
        <v>0</v>
      </c>
      <c r="E87" s="4">
        <f>IFERROR(VLOOKUP(A87,'درآمد ناشی از تغییر قیمت اوراق'!A:Q,9,0),0)</f>
        <v>0</v>
      </c>
      <c r="G87" s="4">
        <v>0</v>
      </c>
      <c r="I87" s="4">
        <f t="shared" si="2"/>
        <v>0</v>
      </c>
      <c r="K87" s="4">
        <f>IFERROR(VLOOKUP(A87,'سود اوراق بهادار'!A:M,13,0),0)</f>
        <v>0</v>
      </c>
      <c r="M87" s="4">
        <f>IFERROR(VLOOKUP(A87,'درآمد ناشی از تغییر قیمت اوراق'!A:Q,17,0),0)</f>
        <v>-304998993</v>
      </c>
      <c r="O87" s="4">
        <f>IFERROR(VLOOKUP(A87,'درآمد ناشی از فروش'!A:Q,17,0),0)</f>
        <v>0</v>
      </c>
      <c r="Q87" s="4">
        <f t="shared" si="3"/>
        <v>-304998993</v>
      </c>
    </row>
    <row r="88" spans="1:17" ht="21" x14ac:dyDescent="0.25">
      <c r="A88" s="3" t="s">
        <v>74</v>
      </c>
      <c r="C88" s="4">
        <v>0</v>
      </c>
      <c r="E88" s="4">
        <f>IFERROR(VLOOKUP(A88,'درآمد ناشی از تغییر قیمت اوراق'!A:Q,9,0),0)</f>
        <v>0</v>
      </c>
      <c r="G88" s="4">
        <v>0</v>
      </c>
      <c r="I88" s="4">
        <f t="shared" si="2"/>
        <v>0</v>
      </c>
      <c r="K88" s="4">
        <f>IFERROR(VLOOKUP(A88,'سود اوراق بهادار'!A:M,13,0),0)</f>
        <v>0</v>
      </c>
      <c r="M88" s="4">
        <f>IFERROR(VLOOKUP(A88,'درآمد ناشی از تغییر قیمت اوراق'!A:Q,17,0),0)</f>
        <v>-308253552</v>
      </c>
      <c r="O88" s="4">
        <f>IFERROR(VLOOKUP(A88,'درآمد ناشی از فروش'!A:Q,17,0),0)</f>
        <v>0</v>
      </c>
      <c r="Q88" s="4">
        <f t="shared" si="3"/>
        <v>-308253552</v>
      </c>
    </row>
    <row r="89" spans="1:17" ht="21" x14ac:dyDescent="0.25">
      <c r="A89" s="3" t="s">
        <v>41</v>
      </c>
      <c r="C89" s="4">
        <v>0</v>
      </c>
      <c r="E89" s="4">
        <f>IFERROR(VLOOKUP(A89,'درآمد ناشی از تغییر قیمت اوراق'!A:Q,9,0),0)</f>
        <v>0</v>
      </c>
      <c r="G89" s="4">
        <v>0</v>
      </c>
      <c r="I89" s="4">
        <f t="shared" si="2"/>
        <v>0</v>
      </c>
      <c r="K89" s="4">
        <f>IFERROR(VLOOKUP(A89,'سود اوراق بهادار'!A:M,13,0),0)</f>
        <v>0</v>
      </c>
      <c r="M89" s="4">
        <f>IFERROR(VLOOKUP(A89,'درآمد ناشی از تغییر قیمت اوراق'!A:Q,17,0),0)</f>
        <v>-3587201498</v>
      </c>
      <c r="O89" s="4">
        <f>IFERROR(VLOOKUP(A89,'درآمد ناشی از فروش'!A:Q,17,0),0)</f>
        <v>0</v>
      </c>
      <c r="Q89" s="4">
        <f t="shared" si="3"/>
        <v>-3587201498</v>
      </c>
    </row>
    <row r="90" spans="1:17" ht="21" x14ac:dyDescent="0.25">
      <c r="A90" s="3" t="s">
        <v>387</v>
      </c>
      <c r="C90" s="4"/>
      <c r="E90" s="4"/>
      <c r="G90" s="4"/>
      <c r="I90" s="4">
        <f t="shared" si="2"/>
        <v>0</v>
      </c>
      <c r="K90" s="4">
        <f>IFERROR(VLOOKUP(A90,'سود اوراق بهادار'!A:M,13,0),0)</f>
        <v>13464705810</v>
      </c>
      <c r="M90" s="4">
        <f>IFERROR(VLOOKUP(A90,'درآمد ناشی از تغییر قیمت اوراق'!A:Q,17,0),0)</f>
        <v>0</v>
      </c>
      <c r="O90" s="4">
        <f>IFERROR(VLOOKUP(A90,'درآمد ناشی از فروش'!A:Q,17,0),0)</f>
        <v>0</v>
      </c>
      <c r="Q90" s="4">
        <f t="shared" si="3"/>
        <v>13464705810</v>
      </c>
    </row>
    <row r="91" spans="1:17" ht="21" x14ac:dyDescent="0.25">
      <c r="A91" s="3" t="s">
        <v>385</v>
      </c>
      <c r="C91" s="4">
        <v>0</v>
      </c>
      <c r="E91" s="1">
        <v>0</v>
      </c>
      <c r="G91" s="4">
        <v>0</v>
      </c>
      <c r="I91" s="4">
        <f t="shared" si="2"/>
        <v>0</v>
      </c>
      <c r="K91" s="4">
        <f>IFERROR(VLOOKUP(A91,'سود اوراق بهادار'!A:M,13,0),0)</f>
        <v>196567796226</v>
      </c>
      <c r="M91" s="4">
        <f>IFERROR(VLOOKUP(A91,'درآمد ناشی از تغییر قیمت اوراق'!A:Q,17,0),0)</f>
        <v>0</v>
      </c>
      <c r="O91" s="4">
        <f>IFERROR(VLOOKUP(A91,'درآمد ناشی از فروش'!A:Q,17,0),0)</f>
        <v>0</v>
      </c>
      <c r="Q91" s="4">
        <f t="shared" si="3"/>
        <v>196567796226</v>
      </c>
    </row>
    <row r="92" spans="1:17" ht="21" x14ac:dyDescent="0.25">
      <c r="A92" s="3" t="s">
        <v>386</v>
      </c>
      <c r="C92" s="4">
        <v>0</v>
      </c>
      <c r="E92" s="1">
        <v>0</v>
      </c>
      <c r="G92" s="4">
        <v>0</v>
      </c>
      <c r="I92" s="4">
        <f t="shared" si="2"/>
        <v>0</v>
      </c>
      <c r="K92" s="4">
        <f>IFERROR(VLOOKUP(A92,'سود اوراق بهادار'!A:M,13,0),0)</f>
        <v>321306000000</v>
      </c>
      <c r="M92" s="4">
        <f>IFERROR(VLOOKUP(A92,'درآمد ناشی از تغییر قیمت اوراق'!A:Q,17,0),0)</f>
        <v>0</v>
      </c>
      <c r="O92" s="4">
        <f>IFERROR(VLOOKUP(A92,'درآمد ناشی از فروش'!A:Q,17,0),0)</f>
        <v>0</v>
      </c>
      <c r="Q92" s="4">
        <f t="shared" si="3"/>
        <v>321306000000</v>
      </c>
    </row>
    <row r="93" spans="1:17" ht="21.75" thickBot="1" x14ac:dyDescent="0.3">
      <c r="A93" s="3" t="s">
        <v>384</v>
      </c>
      <c r="C93" s="4">
        <f>+'سود اوراق بهادار'!G58</f>
        <v>7528916640</v>
      </c>
      <c r="E93" s="4">
        <v>0</v>
      </c>
      <c r="G93" s="4">
        <v>0</v>
      </c>
      <c r="I93" s="4">
        <f t="shared" si="2"/>
        <v>7528916640</v>
      </c>
      <c r="K93" s="4">
        <f>IFERROR(VLOOKUP(A93,'سود اوراق بهادار'!A:M,13,0),0)</f>
        <v>48937958160</v>
      </c>
      <c r="M93" s="4">
        <f>IFERROR(VLOOKUP(A93,'درآمد ناشی از تغییر قیمت اوراق'!A:Q,17,0),0)</f>
        <v>0</v>
      </c>
      <c r="O93" s="4">
        <f>IFERROR(VLOOKUP(A93,'درآمد ناشی از فروش'!A:Q,17,0),0)</f>
        <v>0</v>
      </c>
      <c r="Q93" s="4">
        <f t="shared" si="3"/>
        <v>48937958160</v>
      </c>
    </row>
    <row r="94" spans="1:17" ht="21.75" thickBot="1" x14ac:dyDescent="0.3">
      <c r="A94" s="3" t="s">
        <v>25</v>
      </c>
      <c r="C94" s="5">
        <f>SUM(C8:C93)</f>
        <v>1340593512654</v>
      </c>
      <c r="D94" s="3"/>
      <c r="E94" s="5">
        <f>SUM(E8:E89)</f>
        <v>-186303275646</v>
      </c>
      <c r="F94" s="3"/>
      <c r="G94" s="5">
        <f>SUM(G8:G89)</f>
        <v>39119618750</v>
      </c>
      <c r="H94" s="3"/>
      <c r="I94" s="5">
        <f>SUM(I8:I93)</f>
        <v>1193409855758</v>
      </c>
      <c r="J94" s="3"/>
      <c r="K94" s="5">
        <f>SUM(K8:K93)</f>
        <v>9153710161192</v>
      </c>
      <c r="L94" s="3"/>
      <c r="M94" s="5">
        <f>SUM(M8:M93)</f>
        <v>2401312977699</v>
      </c>
      <c r="N94" s="3"/>
      <c r="O94" s="5">
        <f>SUM(O8:O93)</f>
        <v>497983624573</v>
      </c>
      <c r="P94" s="3"/>
      <c r="Q94" s="5">
        <f>SUM(Q8:Q93)</f>
        <v>12053006763464</v>
      </c>
    </row>
    <row r="95" spans="1:17" ht="19.5" thickTop="1" x14ac:dyDescent="0.25">
      <c r="E95" s="4"/>
      <c r="K95" s="4"/>
    </row>
    <row r="96" spans="1:17" x14ac:dyDescent="0.25">
      <c r="M96" s="4"/>
    </row>
    <row r="97" spans="13:13" x14ac:dyDescent="0.25">
      <c r="M97" s="4"/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C8AB7B-0ECB-4955-A25A-22D70548C917}">
  <dimension ref="A1:N21"/>
  <sheetViews>
    <sheetView rightToLeft="1" view="pageBreakPreview" topLeftCell="A4" zoomScale="115" zoomScaleNormal="100" zoomScaleSheetLayoutView="115" workbookViewId="0">
      <selection activeCell="A8" sqref="A8:H21"/>
    </sheetView>
  </sheetViews>
  <sheetFormatPr defaultRowHeight="14.25" x14ac:dyDescent="0.2"/>
  <cols>
    <col min="1" max="1" width="20.28515625" style="12" bestFit="1" customWidth="1"/>
    <col min="2" max="2" width="20.85546875" style="12" bestFit="1" customWidth="1"/>
    <col min="3" max="3" width="12.7109375" style="12" bestFit="1" customWidth="1"/>
    <col min="4" max="4" width="12.5703125" style="12" bestFit="1" customWidth="1"/>
    <col min="5" max="5" width="17" style="12" bestFit="1" customWidth="1"/>
    <col min="6" max="6" width="20.5703125" style="12" customWidth="1"/>
    <col min="7" max="7" width="8.7109375" style="12" bestFit="1" customWidth="1"/>
    <col min="8" max="8" width="19.28515625" style="12" bestFit="1" customWidth="1"/>
    <col min="9" max="11" width="9.140625" style="12"/>
    <col min="12" max="12" width="15.42578125" style="12" bestFit="1" customWidth="1"/>
    <col min="13" max="13" width="13.7109375" style="12" bestFit="1" customWidth="1"/>
    <col min="14" max="16384" width="9.140625" style="12"/>
  </cols>
  <sheetData>
    <row r="1" spans="1:14" ht="21" x14ac:dyDescent="0.55000000000000004">
      <c r="A1" s="32" t="s">
        <v>356</v>
      </c>
      <c r="B1" s="32"/>
      <c r="C1" s="32"/>
      <c r="D1" s="32"/>
      <c r="E1" s="32"/>
      <c r="F1" s="32"/>
      <c r="G1" s="32"/>
      <c r="H1" s="32"/>
      <c r="I1" s="11"/>
      <c r="J1" s="11"/>
      <c r="K1" s="11"/>
      <c r="L1" s="11"/>
      <c r="M1" s="11"/>
      <c r="N1" s="11"/>
    </row>
    <row r="2" spans="1:14" ht="21" x14ac:dyDescent="0.55000000000000004">
      <c r="A2" s="32" t="s">
        <v>357</v>
      </c>
      <c r="B2" s="32"/>
      <c r="C2" s="32"/>
      <c r="D2" s="32"/>
      <c r="E2" s="32"/>
      <c r="F2" s="32"/>
      <c r="G2" s="32"/>
      <c r="H2" s="32"/>
      <c r="I2" s="11"/>
      <c r="J2" s="11"/>
      <c r="K2" s="11"/>
      <c r="L2" s="11"/>
      <c r="M2" s="11"/>
      <c r="N2" s="11"/>
    </row>
    <row r="3" spans="1:14" ht="21" x14ac:dyDescent="0.55000000000000004">
      <c r="A3" s="32" t="s">
        <v>2</v>
      </c>
      <c r="B3" s="32"/>
      <c r="C3" s="32"/>
      <c r="D3" s="32"/>
      <c r="E3" s="32"/>
      <c r="F3" s="32"/>
      <c r="G3" s="32"/>
      <c r="H3" s="32"/>
      <c r="I3" s="11"/>
      <c r="J3" s="11"/>
      <c r="K3" s="11"/>
      <c r="L3" s="11"/>
      <c r="M3" s="11"/>
      <c r="N3" s="11"/>
    </row>
    <row r="5" spans="1:14" ht="25.5" x14ac:dyDescent="0.2">
      <c r="A5" s="33" t="s">
        <v>358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</row>
    <row r="7" spans="1:14" ht="28.5" x14ac:dyDescent="0.2">
      <c r="A7" s="6" t="s">
        <v>359</v>
      </c>
      <c r="B7" s="6" t="s">
        <v>360</v>
      </c>
      <c r="C7" s="6" t="s">
        <v>361</v>
      </c>
      <c r="D7" s="6" t="s">
        <v>362</v>
      </c>
      <c r="E7" s="6" t="s">
        <v>363</v>
      </c>
      <c r="F7" s="6" t="s">
        <v>364</v>
      </c>
      <c r="G7" s="6" t="s">
        <v>365</v>
      </c>
      <c r="H7" s="6" t="s">
        <v>366</v>
      </c>
    </row>
    <row r="8" spans="1:14" ht="34.5" x14ac:dyDescent="0.2">
      <c r="A8" s="13" t="s">
        <v>367</v>
      </c>
      <c r="B8" s="14" t="s">
        <v>368</v>
      </c>
      <c r="C8" s="13" t="s">
        <v>369</v>
      </c>
      <c r="D8" s="22">
        <v>370370370</v>
      </c>
      <c r="E8" s="23">
        <v>370413886</v>
      </c>
      <c r="F8" s="23">
        <v>7528916640</v>
      </c>
      <c r="G8" s="24" t="s">
        <v>370</v>
      </c>
      <c r="H8" s="25">
        <v>36</v>
      </c>
      <c r="I8" s="19"/>
    </row>
    <row r="9" spans="1:14" ht="19.5" customHeight="1" x14ac:dyDescent="0.2">
      <c r="A9" s="34" t="s">
        <v>371</v>
      </c>
      <c r="B9" s="37" t="s">
        <v>372</v>
      </c>
      <c r="C9" s="13" t="s">
        <v>373</v>
      </c>
      <c r="D9" s="22">
        <v>362205</v>
      </c>
      <c r="E9" s="23">
        <v>1349985121650</v>
      </c>
      <c r="F9" s="23">
        <v>15982479450</v>
      </c>
      <c r="G9" s="25">
        <v>23</v>
      </c>
      <c r="H9" s="25">
        <v>35</v>
      </c>
      <c r="I9" s="19"/>
    </row>
    <row r="10" spans="1:14" ht="19.5" customHeight="1" x14ac:dyDescent="0.2">
      <c r="A10" s="35"/>
      <c r="B10" s="38"/>
      <c r="C10" s="13" t="s">
        <v>374</v>
      </c>
      <c r="D10" s="22">
        <v>2000000</v>
      </c>
      <c r="E10" s="23">
        <v>2000000000000</v>
      </c>
      <c r="F10" s="23">
        <v>10304449620</v>
      </c>
      <c r="G10" s="24">
        <v>23</v>
      </c>
      <c r="H10" s="24">
        <v>34</v>
      </c>
    </row>
    <row r="11" spans="1:14" ht="17.25" x14ac:dyDescent="0.2">
      <c r="A11" s="35"/>
      <c r="B11" s="38"/>
      <c r="C11" s="13" t="s">
        <v>375</v>
      </c>
      <c r="D11" s="22">
        <v>1440000</v>
      </c>
      <c r="E11" s="23">
        <v>1440000000000</v>
      </c>
      <c r="F11" s="23">
        <v>9981333330</v>
      </c>
      <c r="G11" s="24">
        <v>23</v>
      </c>
      <c r="H11" s="24">
        <v>39</v>
      </c>
    </row>
    <row r="12" spans="1:14" ht="17.25" x14ac:dyDescent="0.2">
      <c r="A12" s="35"/>
      <c r="B12" s="38"/>
      <c r="C12" s="13" t="s">
        <v>194</v>
      </c>
      <c r="D12" s="22">
        <v>1000000</v>
      </c>
      <c r="E12" s="23">
        <v>1000000000000</v>
      </c>
      <c r="F12" s="23">
        <v>4381448430</v>
      </c>
      <c r="G12" s="24">
        <v>23</v>
      </c>
      <c r="H12" s="24">
        <v>42</v>
      </c>
      <c r="I12" s="19"/>
    </row>
    <row r="13" spans="1:14" ht="17.25" x14ac:dyDescent="0.2">
      <c r="A13" s="35"/>
      <c r="B13" s="38"/>
      <c r="C13" s="13" t="s">
        <v>376</v>
      </c>
      <c r="D13" s="22">
        <v>84110</v>
      </c>
      <c r="E13" s="23">
        <f>D13*1000000</f>
        <v>84110000000</v>
      </c>
      <c r="F13" s="23">
        <v>935734050</v>
      </c>
      <c r="G13" s="24" t="s">
        <v>370</v>
      </c>
      <c r="H13" s="24">
        <v>38</v>
      </c>
    </row>
    <row r="14" spans="1:14" ht="17.25" x14ac:dyDescent="0.2">
      <c r="A14" s="35"/>
      <c r="B14" s="38"/>
      <c r="C14" s="13" t="s">
        <v>399</v>
      </c>
      <c r="D14" s="22">
        <v>1000000</v>
      </c>
      <c r="E14" s="23">
        <v>1000000000000</v>
      </c>
      <c r="F14" s="23">
        <v>5060109270</v>
      </c>
      <c r="G14" s="24"/>
      <c r="H14" s="26" t="s">
        <v>403</v>
      </c>
    </row>
    <row r="15" spans="1:14" ht="17.25" x14ac:dyDescent="0.2">
      <c r="A15" s="35"/>
      <c r="B15" s="38"/>
      <c r="C15" s="13" t="s">
        <v>377</v>
      </c>
      <c r="D15" s="22">
        <v>2500000</v>
      </c>
      <c r="E15" s="23">
        <f>D15*1000000</f>
        <v>2500000000000</v>
      </c>
      <c r="F15" s="23">
        <v>22094408790</v>
      </c>
      <c r="G15" s="24">
        <v>23</v>
      </c>
      <c r="H15" s="24">
        <v>38.1</v>
      </c>
    </row>
    <row r="16" spans="1:14" ht="17.25" x14ac:dyDescent="0.2">
      <c r="A16" s="36"/>
      <c r="B16" s="39"/>
      <c r="C16" s="13" t="s">
        <v>382</v>
      </c>
      <c r="D16" s="22">
        <v>3207600</v>
      </c>
      <c r="E16" s="23">
        <v>4947864134400</v>
      </c>
      <c r="F16" s="23">
        <v>41935973381</v>
      </c>
      <c r="G16" s="24"/>
      <c r="H16" s="24">
        <v>37</v>
      </c>
    </row>
    <row r="17" spans="1:9" ht="17.25" x14ac:dyDescent="0.2">
      <c r="A17" s="27" t="s">
        <v>378</v>
      </c>
      <c r="B17" s="14" t="s">
        <v>368</v>
      </c>
      <c r="C17" s="13" t="s">
        <v>379</v>
      </c>
      <c r="D17" s="22">
        <v>2332681667</v>
      </c>
      <c r="E17" s="23">
        <v>352276319318</v>
      </c>
      <c r="F17" s="23">
        <v>41147540970</v>
      </c>
      <c r="G17" s="24" t="s">
        <v>370</v>
      </c>
      <c r="H17" s="24">
        <v>37.5</v>
      </c>
    </row>
    <row r="18" spans="1:9" ht="21" customHeight="1" x14ac:dyDescent="0.2">
      <c r="A18" s="13" t="s">
        <v>380</v>
      </c>
      <c r="B18" s="14" t="s">
        <v>368</v>
      </c>
      <c r="C18" s="13" t="s">
        <v>381</v>
      </c>
      <c r="D18" s="22">
        <v>367647050</v>
      </c>
      <c r="E18" s="23">
        <v>2500367587050</v>
      </c>
      <c r="F18" s="23">
        <v>12248110590</v>
      </c>
      <c r="G18" s="24" t="s">
        <v>370</v>
      </c>
      <c r="H18" s="24">
        <v>37.799999999999997</v>
      </c>
    </row>
    <row r="19" spans="1:9" ht="17.25" x14ac:dyDescent="0.25">
      <c r="A19" s="27" t="s">
        <v>223</v>
      </c>
      <c r="B19" s="14" t="s">
        <v>368</v>
      </c>
      <c r="C19" s="13" t="s">
        <v>397</v>
      </c>
      <c r="D19" s="22">
        <v>963700</v>
      </c>
      <c r="E19" s="23">
        <v>3999707714200</v>
      </c>
      <c r="F19" s="23">
        <v>51299589600</v>
      </c>
      <c r="G19" s="24"/>
      <c r="H19" s="26" t="s">
        <v>404</v>
      </c>
      <c r="I19" s="21"/>
    </row>
    <row r="20" spans="1:9" ht="17.25" x14ac:dyDescent="0.2">
      <c r="A20" s="27" t="s">
        <v>405</v>
      </c>
      <c r="B20" s="14" t="s">
        <v>368</v>
      </c>
      <c r="C20" s="13" t="s">
        <v>400</v>
      </c>
      <c r="D20" s="22">
        <v>1129130</v>
      </c>
      <c r="E20" s="23">
        <v>2000146594543</v>
      </c>
      <c r="F20" s="23">
        <v>13202957078</v>
      </c>
      <c r="G20" s="24"/>
      <c r="H20" s="26" t="s">
        <v>406</v>
      </c>
    </row>
    <row r="21" spans="1:9" ht="51.75" x14ac:dyDescent="0.2">
      <c r="A21" s="27" t="s">
        <v>401</v>
      </c>
      <c r="B21" s="14" t="s">
        <v>368</v>
      </c>
      <c r="C21" s="13" t="s">
        <v>398</v>
      </c>
      <c r="D21" s="22">
        <v>2000000</v>
      </c>
      <c r="E21" s="23">
        <v>2000000000000</v>
      </c>
      <c r="F21" s="23">
        <v>14096214090</v>
      </c>
      <c r="G21" s="24"/>
      <c r="H21" s="26" t="s">
        <v>402</v>
      </c>
      <c r="I21" s="20"/>
    </row>
  </sheetData>
  <mergeCells count="6">
    <mergeCell ref="A1:H1"/>
    <mergeCell ref="A2:H2"/>
    <mergeCell ref="A3:H3"/>
    <mergeCell ref="A5:N5"/>
    <mergeCell ref="A9:A16"/>
    <mergeCell ref="B9:B16"/>
  </mergeCells>
  <pageMargins left="0.7" right="0.7" top="0.75" bottom="0.75" header="0.3" footer="0.3"/>
  <pageSetup scale="66" orientation="portrait" r:id="rId1"/>
  <ignoredErrors>
    <ignoredError sqref="H20:H21 H14 H19" numberStoredAsText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156"/>
  <sheetViews>
    <sheetView rightToLeft="1" topLeftCell="A133" workbookViewId="0">
      <selection sqref="A1:H1"/>
    </sheetView>
  </sheetViews>
  <sheetFormatPr defaultRowHeight="18.75" x14ac:dyDescent="0.25"/>
  <cols>
    <col min="1" max="1" width="18.5703125" style="1" customWidth="1"/>
    <col min="2" max="2" width="1" style="1" customWidth="1"/>
    <col min="3" max="3" width="29" style="1" customWidth="1"/>
    <col min="4" max="4" width="1" style="1" customWidth="1"/>
    <col min="5" max="5" width="34" style="1" customWidth="1"/>
    <col min="6" max="6" width="1" style="1" customWidth="1"/>
    <col min="7" max="7" width="30" style="1" customWidth="1"/>
    <col min="8" max="8" width="1" style="1" customWidth="1"/>
    <col min="9" max="9" width="34" style="1" customWidth="1"/>
    <col min="10" max="10" width="1" style="1" customWidth="1"/>
    <col min="11" max="11" width="30" style="1" customWidth="1"/>
    <col min="12" max="12" width="1" style="1" customWidth="1"/>
    <col min="13" max="13" width="9.140625" style="1" customWidth="1"/>
    <col min="14" max="16384" width="9.140625" style="1"/>
  </cols>
  <sheetData>
    <row r="2" spans="1:11" ht="26.25" x14ac:dyDescent="0.25">
      <c r="A2" s="31" t="s">
        <v>0</v>
      </c>
      <c r="B2" s="31" t="s">
        <v>0</v>
      </c>
      <c r="C2" s="31" t="s">
        <v>0</v>
      </c>
      <c r="D2" s="31" t="s">
        <v>0</v>
      </c>
      <c r="E2" s="31" t="s">
        <v>0</v>
      </c>
      <c r="F2" s="31" t="s">
        <v>0</v>
      </c>
      <c r="G2" s="31" t="s">
        <v>0</v>
      </c>
      <c r="H2" s="31" t="s">
        <v>0</v>
      </c>
      <c r="I2" s="31" t="s">
        <v>0</v>
      </c>
      <c r="J2" s="31" t="s">
        <v>0</v>
      </c>
      <c r="K2" s="31" t="s">
        <v>0</v>
      </c>
    </row>
    <row r="3" spans="1:11" ht="26.25" x14ac:dyDescent="0.25">
      <c r="A3" s="31" t="s">
        <v>175</v>
      </c>
      <c r="B3" s="31" t="s">
        <v>175</v>
      </c>
      <c r="C3" s="31" t="s">
        <v>175</v>
      </c>
      <c r="D3" s="31" t="s">
        <v>175</v>
      </c>
      <c r="E3" s="31" t="s">
        <v>175</v>
      </c>
      <c r="F3" s="31" t="s">
        <v>175</v>
      </c>
      <c r="G3" s="31" t="s">
        <v>175</v>
      </c>
      <c r="H3" s="31" t="s">
        <v>175</v>
      </c>
      <c r="I3" s="31" t="s">
        <v>175</v>
      </c>
      <c r="J3" s="31" t="s">
        <v>175</v>
      </c>
      <c r="K3" s="31" t="s">
        <v>175</v>
      </c>
    </row>
    <row r="4" spans="1:11" ht="26.25" x14ac:dyDescent="0.25">
      <c r="A4" s="31" t="s">
        <v>2</v>
      </c>
      <c r="B4" s="31" t="s">
        <v>2</v>
      </c>
      <c r="C4" s="31" t="s">
        <v>2</v>
      </c>
      <c r="D4" s="31" t="s">
        <v>2</v>
      </c>
      <c r="E4" s="31" t="s">
        <v>2</v>
      </c>
      <c r="F4" s="31" t="s">
        <v>2</v>
      </c>
      <c r="G4" s="31" t="s">
        <v>2</v>
      </c>
      <c r="H4" s="31" t="s">
        <v>2</v>
      </c>
      <c r="I4" s="31" t="s">
        <v>2</v>
      </c>
      <c r="J4" s="31" t="s">
        <v>2</v>
      </c>
      <c r="K4" s="31" t="s">
        <v>2</v>
      </c>
    </row>
    <row r="6" spans="1:11" ht="26.25" x14ac:dyDescent="0.25">
      <c r="A6" s="30" t="s">
        <v>247</v>
      </c>
      <c r="B6" s="30" t="s">
        <v>247</v>
      </c>
      <c r="C6" s="30" t="s">
        <v>247</v>
      </c>
      <c r="E6" s="30" t="s">
        <v>177</v>
      </c>
      <c r="F6" s="30" t="s">
        <v>177</v>
      </c>
      <c r="G6" s="30" t="s">
        <v>177</v>
      </c>
      <c r="I6" s="30" t="s">
        <v>178</v>
      </c>
      <c r="J6" s="30" t="s">
        <v>178</v>
      </c>
      <c r="K6" s="30" t="s">
        <v>178</v>
      </c>
    </row>
    <row r="7" spans="1:11" ht="26.25" x14ac:dyDescent="0.25">
      <c r="A7" s="30" t="s">
        <v>248</v>
      </c>
      <c r="C7" s="30" t="s">
        <v>101</v>
      </c>
      <c r="E7" s="30" t="s">
        <v>249</v>
      </c>
      <c r="G7" s="30" t="s">
        <v>250</v>
      </c>
      <c r="I7" s="30" t="s">
        <v>249</v>
      </c>
      <c r="K7" s="30" t="s">
        <v>250</v>
      </c>
    </row>
    <row r="8" spans="1:11" ht="21" x14ac:dyDescent="0.25">
      <c r="A8" s="3" t="s">
        <v>105</v>
      </c>
      <c r="C8" s="1" t="s">
        <v>106</v>
      </c>
      <c r="E8" s="4">
        <v>5130</v>
      </c>
      <c r="G8" s="9">
        <f>+E8/$E$155</f>
        <v>3.0211901330633508E-9</v>
      </c>
      <c r="I8" s="4">
        <v>237991255</v>
      </c>
      <c r="K8" s="9">
        <f>+I8/$I$155</f>
        <v>1.7510637893519639E-5</v>
      </c>
    </row>
    <row r="9" spans="1:11" ht="21" x14ac:dyDescent="0.25">
      <c r="A9" s="3" t="s">
        <v>107</v>
      </c>
      <c r="C9" s="1" t="s">
        <v>108</v>
      </c>
      <c r="E9" s="4">
        <v>1972793426</v>
      </c>
      <c r="G9" s="9">
        <f t="shared" ref="G9:G72" si="0">+E9/$E$155</f>
        <v>1.161829246238488E-3</v>
      </c>
      <c r="I9" s="4">
        <v>27553901179</v>
      </c>
      <c r="K9" s="9">
        <f t="shared" ref="K9:K72" si="1">+I9/$I$155</f>
        <v>2.027328214640882E-3</v>
      </c>
    </row>
    <row r="10" spans="1:11" ht="21" x14ac:dyDescent="0.25">
      <c r="A10" s="3" t="s">
        <v>202</v>
      </c>
      <c r="C10" s="1" t="s">
        <v>251</v>
      </c>
      <c r="E10" s="4">
        <v>0</v>
      </c>
      <c r="G10" s="9">
        <f t="shared" si="0"/>
        <v>0</v>
      </c>
      <c r="I10" s="4">
        <v>12841443757</v>
      </c>
      <c r="K10" s="9">
        <f t="shared" si="1"/>
        <v>9.4483249671852606E-4</v>
      </c>
    </row>
    <row r="11" spans="1:11" ht="21" x14ac:dyDescent="0.25">
      <c r="A11" s="3" t="s">
        <v>110</v>
      </c>
      <c r="C11" s="1" t="s">
        <v>111</v>
      </c>
      <c r="E11" s="4">
        <v>123160</v>
      </c>
      <c r="G11" s="9">
        <f t="shared" si="0"/>
        <v>7.2532120231594983E-8</v>
      </c>
      <c r="I11" s="4">
        <v>1344777</v>
      </c>
      <c r="K11" s="9">
        <f t="shared" si="1"/>
        <v>9.8944404888043727E-8</v>
      </c>
    </row>
    <row r="12" spans="1:11" ht="21" x14ac:dyDescent="0.25">
      <c r="A12" s="3" t="s">
        <v>105</v>
      </c>
      <c r="C12" s="1" t="s">
        <v>252</v>
      </c>
      <c r="E12" s="4">
        <v>0</v>
      </c>
      <c r="G12" s="9">
        <f t="shared" si="0"/>
        <v>0</v>
      </c>
      <c r="I12" s="4">
        <v>528904783331</v>
      </c>
      <c r="K12" s="9">
        <f t="shared" si="1"/>
        <v>3.8915127957368026E-2</v>
      </c>
    </row>
    <row r="13" spans="1:11" ht="21" x14ac:dyDescent="0.25">
      <c r="A13" s="3" t="s">
        <v>112</v>
      </c>
      <c r="C13" s="1" t="s">
        <v>113</v>
      </c>
      <c r="E13" s="4">
        <v>0</v>
      </c>
      <c r="G13" s="9">
        <f t="shared" si="0"/>
        <v>0</v>
      </c>
      <c r="I13" s="4">
        <v>4942263</v>
      </c>
      <c r="K13" s="9">
        <f t="shared" si="1"/>
        <v>3.6363595699152918E-7</v>
      </c>
    </row>
    <row r="14" spans="1:11" ht="21" x14ac:dyDescent="0.25">
      <c r="A14" s="3" t="s">
        <v>202</v>
      </c>
      <c r="C14" s="1" t="s">
        <v>253</v>
      </c>
      <c r="E14" s="4">
        <v>0</v>
      </c>
      <c r="G14" s="9">
        <f t="shared" si="0"/>
        <v>0</v>
      </c>
      <c r="I14" s="4">
        <v>17925607204</v>
      </c>
      <c r="K14" s="9">
        <f t="shared" si="1"/>
        <v>1.3189090362614837E-3</v>
      </c>
    </row>
    <row r="15" spans="1:11" ht="21" x14ac:dyDescent="0.25">
      <c r="A15" s="3" t="s">
        <v>202</v>
      </c>
      <c r="C15" s="1" t="s">
        <v>254</v>
      </c>
      <c r="E15" s="4">
        <v>0</v>
      </c>
      <c r="G15" s="9">
        <f t="shared" si="0"/>
        <v>0</v>
      </c>
      <c r="I15" s="4">
        <v>1208384294</v>
      </c>
      <c r="K15" s="9">
        <f t="shared" si="1"/>
        <v>8.890906436226145E-5</v>
      </c>
    </row>
    <row r="16" spans="1:11" ht="21" x14ac:dyDescent="0.25">
      <c r="A16" s="3" t="s">
        <v>114</v>
      </c>
      <c r="C16" s="1" t="s">
        <v>115</v>
      </c>
      <c r="E16" s="4">
        <v>15190</v>
      </c>
      <c r="G16" s="9">
        <f t="shared" si="0"/>
        <v>8.9457852088172115E-9</v>
      </c>
      <c r="I16" s="4">
        <v>6969208</v>
      </c>
      <c r="K16" s="9">
        <f t="shared" si="1"/>
        <v>5.1277210875929127E-7</v>
      </c>
    </row>
    <row r="17" spans="1:11" ht="21" x14ac:dyDescent="0.25">
      <c r="A17" s="3" t="s">
        <v>114</v>
      </c>
      <c r="C17" s="1" t="s">
        <v>255</v>
      </c>
      <c r="E17" s="4">
        <v>0</v>
      </c>
      <c r="G17" s="9">
        <f t="shared" si="0"/>
        <v>0</v>
      </c>
      <c r="I17" s="4">
        <v>27221444793</v>
      </c>
      <c r="K17" s="9">
        <f t="shared" si="1"/>
        <v>2.0028671335367287E-3</v>
      </c>
    </row>
    <row r="18" spans="1:11" ht="21" x14ac:dyDescent="0.25">
      <c r="A18" s="3" t="s">
        <v>114</v>
      </c>
      <c r="C18" s="1" t="s">
        <v>256</v>
      </c>
      <c r="E18" s="4">
        <v>0</v>
      </c>
      <c r="G18" s="9">
        <f t="shared" si="0"/>
        <v>0</v>
      </c>
      <c r="I18" s="4">
        <v>27217372368</v>
      </c>
      <c r="K18" s="9">
        <f t="shared" si="1"/>
        <v>2.0025674974869776E-3</v>
      </c>
    </row>
    <row r="19" spans="1:11" ht="21" x14ac:dyDescent="0.25">
      <c r="A19" s="3" t="s">
        <v>112</v>
      </c>
      <c r="C19" s="1" t="s">
        <v>257</v>
      </c>
      <c r="E19" s="4">
        <v>0</v>
      </c>
      <c r="G19" s="9">
        <f t="shared" si="0"/>
        <v>0</v>
      </c>
      <c r="I19" s="4">
        <v>507672874180</v>
      </c>
      <c r="K19" s="9">
        <f t="shared" si="1"/>
        <v>3.7352951763409692E-2</v>
      </c>
    </row>
    <row r="20" spans="1:11" ht="21" x14ac:dyDescent="0.25">
      <c r="A20" s="3" t="s">
        <v>116</v>
      </c>
      <c r="C20" s="1" t="s">
        <v>117</v>
      </c>
      <c r="E20" s="4">
        <v>5341</v>
      </c>
      <c r="G20" s="9">
        <f t="shared" si="0"/>
        <v>3.145453508906697E-9</v>
      </c>
      <c r="I20" s="4">
        <v>3303496</v>
      </c>
      <c r="K20" s="9">
        <f t="shared" si="1"/>
        <v>2.4306070506116099E-7</v>
      </c>
    </row>
    <row r="21" spans="1:11" ht="21" x14ac:dyDescent="0.25">
      <c r="A21" s="3" t="s">
        <v>116</v>
      </c>
      <c r="C21" s="1" t="s">
        <v>258</v>
      </c>
      <c r="E21" s="4">
        <v>0</v>
      </c>
      <c r="G21" s="9">
        <f t="shared" si="0"/>
        <v>0</v>
      </c>
      <c r="I21" s="4">
        <v>729861</v>
      </c>
      <c r="K21" s="9">
        <f t="shared" si="1"/>
        <v>5.3700845787809045E-8</v>
      </c>
    </row>
    <row r="22" spans="1:11" ht="21" x14ac:dyDescent="0.25">
      <c r="A22" s="3" t="s">
        <v>116</v>
      </c>
      <c r="C22" s="1" t="s">
        <v>259</v>
      </c>
      <c r="E22" s="4">
        <v>0</v>
      </c>
      <c r="G22" s="9">
        <f t="shared" si="0"/>
        <v>0</v>
      </c>
      <c r="I22" s="4">
        <v>28841530054</v>
      </c>
      <c r="K22" s="9">
        <f t="shared" si="1"/>
        <v>2.1220678426636221E-3</v>
      </c>
    </row>
    <row r="23" spans="1:11" ht="21" x14ac:dyDescent="0.25">
      <c r="A23" s="3" t="s">
        <v>116</v>
      </c>
      <c r="C23" s="1" t="s">
        <v>260</v>
      </c>
      <c r="E23" s="4">
        <v>0</v>
      </c>
      <c r="G23" s="9">
        <f t="shared" si="0"/>
        <v>0</v>
      </c>
      <c r="I23" s="4">
        <v>13010382498</v>
      </c>
      <c r="K23" s="9">
        <f t="shared" si="1"/>
        <v>9.5726247075197577E-4</v>
      </c>
    </row>
    <row r="24" spans="1:11" ht="21" x14ac:dyDescent="0.25">
      <c r="A24" s="3" t="s">
        <v>116</v>
      </c>
      <c r="C24" s="1" t="s">
        <v>261</v>
      </c>
      <c r="E24" s="4">
        <v>0</v>
      </c>
      <c r="G24" s="9">
        <f t="shared" si="0"/>
        <v>0</v>
      </c>
      <c r="I24" s="4">
        <v>3882513665</v>
      </c>
      <c r="K24" s="9">
        <f t="shared" si="1"/>
        <v>2.8566297910592058E-4</v>
      </c>
    </row>
    <row r="25" spans="1:11" ht="21" x14ac:dyDescent="0.25">
      <c r="A25" s="3" t="s">
        <v>112</v>
      </c>
      <c r="C25" s="1" t="s">
        <v>262</v>
      </c>
      <c r="E25" s="4">
        <v>0</v>
      </c>
      <c r="G25" s="9">
        <f t="shared" si="0"/>
        <v>0</v>
      </c>
      <c r="I25" s="4">
        <v>80306591085</v>
      </c>
      <c r="K25" s="9">
        <f t="shared" si="1"/>
        <v>5.9087029771425319E-3</v>
      </c>
    </row>
    <row r="26" spans="1:11" ht="21" x14ac:dyDescent="0.25">
      <c r="A26" s="3" t="s">
        <v>112</v>
      </c>
      <c r="C26" s="1" t="s">
        <v>263</v>
      </c>
      <c r="E26" s="4">
        <v>0</v>
      </c>
      <c r="G26" s="9">
        <f t="shared" si="0"/>
        <v>0</v>
      </c>
      <c r="I26" s="4">
        <v>179848561296</v>
      </c>
      <c r="K26" s="9">
        <f t="shared" si="1"/>
        <v>1.3232683833381723E-2</v>
      </c>
    </row>
    <row r="27" spans="1:11" ht="21" x14ac:dyDescent="0.25">
      <c r="A27" s="3" t="s">
        <v>116</v>
      </c>
      <c r="C27" s="1" t="s">
        <v>264</v>
      </c>
      <c r="E27" s="4">
        <v>0</v>
      </c>
      <c r="G27" s="9">
        <f t="shared" si="0"/>
        <v>0</v>
      </c>
      <c r="I27" s="4">
        <v>42617486345</v>
      </c>
      <c r="K27" s="9">
        <f t="shared" si="1"/>
        <v>3.1356587926699778E-3</v>
      </c>
    </row>
    <row r="28" spans="1:11" ht="21" x14ac:dyDescent="0.25">
      <c r="A28" s="3" t="s">
        <v>112</v>
      </c>
      <c r="C28" s="1" t="s">
        <v>265</v>
      </c>
      <c r="E28" s="4">
        <v>0</v>
      </c>
      <c r="G28" s="9">
        <f t="shared" si="0"/>
        <v>0</v>
      </c>
      <c r="I28" s="4">
        <v>103261948892</v>
      </c>
      <c r="K28" s="9">
        <f t="shared" si="1"/>
        <v>7.5976850293383406E-3</v>
      </c>
    </row>
    <row r="29" spans="1:11" ht="21" x14ac:dyDescent="0.25">
      <c r="A29" s="3" t="s">
        <v>112</v>
      </c>
      <c r="C29" s="1" t="s">
        <v>266</v>
      </c>
      <c r="E29" s="4">
        <v>0</v>
      </c>
      <c r="G29" s="9">
        <f t="shared" si="0"/>
        <v>0</v>
      </c>
      <c r="I29" s="4">
        <v>106540667360</v>
      </c>
      <c r="K29" s="9">
        <f t="shared" si="1"/>
        <v>7.838922682578766E-3</v>
      </c>
    </row>
    <row r="30" spans="1:11" ht="21" x14ac:dyDescent="0.25">
      <c r="A30" s="3" t="s">
        <v>105</v>
      </c>
      <c r="C30" s="1" t="s">
        <v>267</v>
      </c>
      <c r="E30" s="4">
        <v>0</v>
      </c>
      <c r="G30" s="9">
        <f t="shared" si="0"/>
        <v>0</v>
      </c>
      <c r="I30" s="4">
        <v>97535099919</v>
      </c>
      <c r="K30" s="9">
        <f t="shared" si="1"/>
        <v>7.17632173749353E-3</v>
      </c>
    </row>
    <row r="31" spans="1:11" ht="21" x14ac:dyDescent="0.25">
      <c r="A31" s="3" t="s">
        <v>105</v>
      </c>
      <c r="C31" s="1" t="s">
        <v>118</v>
      </c>
      <c r="E31" s="4">
        <v>33190639286</v>
      </c>
      <c r="G31" s="9">
        <f t="shared" si="0"/>
        <v>1.9546828834488893E-2</v>
      </c>
      <c r="I31" s="4">
        <v>350487873330</v>
      </c>
      <c r="K31" s="9">
        <f t="shared" si="1"/>
        <v>2.5787780462569555E-2</v>
      </c>
    </row>
    <row r="32" spans="1:11" ht="21" x14ac:dyDescent="0.25">
      <c r="A32" s="3" t="s">
        <v>202</v>
      </c>
      <c r="C32" s="1" t="s">
        <v>268</v>
      </c>
      <c r="E32" s="4">
        <v>0</v>
      </c>
      <c r="G32" s="9">
        <f t="shared" si="0"/>
        <v>0</v>
      </c>
      <c r="I32" s="4">
        <v>19549180329</v>
      </c>
      <c r="K32" s="9">
        <f t="shared" si="1"/>
        <v>1.4383663713031646E-3</v>
      </c>
    </row>
    <row r="33" spans="1:11" ht="21" x14ac:dyDescent="0.25">
      <c r="A33" s="3" t="s">
        <v>202</v>
      </c>
      <c r="C33" s="1" t="s">
        <v>269</v>
      </c>
      <c r="E33" s="4">
        <v>0</v>
      </c>
      <c r="G33" s="9">
        <f t="shared" si="0"/>
        <v>0</v>
      </c>
      <c r="I33" s="4">
        <v>71680327869</v>
      </c>
      <c r="K33" s="9">
        <f t="shared" si="1"/>
        <v>5.2740100278172962E-3</v>
      </c>
    </row>
    <row r="34" spans="1:11" ht="21" x14ac:dyDescent="0.25">
      <c r="A34" s="3" t="s">
        <v>202</v>
      </c>
      <c r="C34" s="1" t="s">
        <v>270</v>
      </c>
      <c r="E34" s="4">
        <v>0</v>
      </c>
      <c r="G34" s="9">
        <f t="shared" si="0"/>
        <v>0</v>
      </c>
      <c r="I34" s="4">
        <v>127213114754</v>
      </c>
      <c r="K34" s="9">
        <f t="shared" si="1"/>
        <v>9.3599354638642281E-3</v>
      </c>
    </row>
    <row r="35" spans="1:11" ht="21" x14ac:dyDescent="0.25">
      <c r="A35" s="3" t="s">
        <v>202</v>
      </c>
      <c r="C35" s="1" t="s">
        <v>271</v>
      </c>
      <c r="E35" s="4">
        <v>0</v>
      </c>
      <c r="G35" s="9">
        <f t="shared" si="0"/>
        <v>0</v>
      </c>
      <c r="I35" s="4">
        <v>245081967213</v>
      </c>
      <c r="K35" s="9">
        <f t="shared" si="1"/>
        <v>1.8032349894950114E-2</v>
      </c>
    </row>
    <row r="36" spans="1:11" ht="21" x14ac:dyDescent="0.25">
      <c r="A36" s="3" t="s">
        <v>109</v>
      </c>
      <c r="C36" s="1" t="s">
        <v>272</v>
      </c>
      <c r="E36" s="4">
        <v>0</v>
      </c>
      <c r="G36" s="9">
        <f t="shared" si="0"/>
        <v>0</v>
      </c>
      <c r="I36" s="4">
        <v>140087431647</v>
      </c>
      <c r="K36" s="9">
        <f t="shared" si="1"/>
        <v>1.0307186661139296E-2</v>
      </c>
    </row>
    <row r="37" spans="1:11" ht="21" x14ac:dyDescent="0.25">
      <c r="A37" s="3" t="s">
        <v>202</v>
      </c>
      <c r="C37" s="1" t="s">
        <v>273</v>
      </c>
      <c r="E37" s="4">
        <v>0</v>
      </c>
      <c r="G37" s="9">
        <f t="shared" si="0"/>
        <v>0</v>
      </c>
      <c r="I37" s="4">
        <v>604508196722</v>
      </c>
      <c r="K37" s="9">
        <f t="shared" si="1"/>
        <v>4.4477786112197604E-2</v>
      </c>
    </row>
    <row r="38" spans="1:11" ht="21" x14ac:dyDescent="0.25">
      <c r="A38" s="3" t="s">
        <v>202</v>
      </c>
      <c r="C38" s="1" t="s">
        <v>274</v>
      </c>
      <c r="E38" s="4">
        <v>0</v>
      </c>
      <c r="G38" s="9">
        <f t="shared" si="0"/>
        <v>0</v>
      </c>
      <c r="I38" s="4">
        <v>122540983607</v>
      </c>
      <c r="K38" s="9">
        <f t="shared" si="1"/>
        <v>9.0161749475118451E-3</v>
      </c>
    </row>
    <row r="39" spans="1:11" ht="21" x14ac:dyDescent="0.25">
      <c r="A39" s="3" t="s">
        <v>202</v>
      </c>
      <c r="C39" s="1" t="s">
        <v>275</v>
      </c>
      <c r="E39" s="4">
        <v>0</v>
      </c>
      <c r="G39" s="9">
        <f t="shared" si="0"/>
        <v>0</v>
      </c>
      <c r="I39" s="4">
        <v>367622950821</v>
      </c>
      <c r="K39" s="9">
        <f t="shared" si="1"/>
        <v>2.7048524842535535E-2</v>
      </c>
    </row>
    <row r="40" spans="1:11" ht="21" x14ac:dyDescent="0.25">
      <c r="A40" s="3" t="s">
        <v>112</v>
      </c>
      <c r="C40" s="1" t="s">
        <v>276</v>
      </c>
      <c r="E40" s="4">
        <v>0</v>
      </c>
      <c r="G40" s="9">
        <f t="shared" si="0"/>
        <v>0</v>
      </c>
      <c r="I40" s="4">
        <v>231699071029</v>
      </c>
      <c r="K40" s="9">
        <f t="shared" si="1"/>
        <v>1.7047679054651422E-2</v>
      </c>
    </row>
    <row r="41" spans="1:11" ht="21" x14ac:dyDescent="0.25">
      <c r="A41" s="3" t="s">
        <v>112</v>
      </c>
      <c r="C41" s="1" t="s">
        <v>277</v>
      </c>
      <c r="E41" s="4">
        <v>0</v>
      </c>
      <c r="G41" s="9">
        <f t="shared" si="0"/>
        <v>0</v>
      </c>
      <c r="I41" s="4">
        <v>73374590157</v>
      </c>
      <c r="K41" s="9">
        <f t="shared" si="1"/>
        <v>5.398668446135289E-3</v>
      </c>
    </row>
    <row r="42" spans="1:11" ht="21" x14ac:dyDescent="0.25">
      <c r="A42" s="3" t="s">
        <v>112</v>
      </c>
      <c r="C42" s="1" t="s">
        <v>278</v>
      </c>
      <c r="E42" s="4">
        <v>0</v>
      </c>
      <c r="G42" s="9">
        <f t="shared" si="0"/>
        <v>0</v>
      </c>
      <c r="I42" s="4">
        <v>150866830591</v>
      </c>
      <c r="K42" s="9">
        <f t="shared" si="1"/>
        <v>1.1100300473737879E-2</v>
      </c>
    </row>
    <row r="43" spans="1:11" ht="21" x14ac:dyDescent="0.25">
      <c r="A43" s="3" t="s">
        <v>105</v>
      </c>
      <c r="C43" s="1" t="s">
        <v>119</v>
      </c>
      <c r="E43" s="4">
        <v>10199999998</v>
      </c>
      <c r="G43" s="9">
        <f t="shared" si="0"/>
        <v>6.0070447078369978E-3</v>
      </c>
      <c r="I43" s="4">
        <v>108783561622</v>
      </c>
      <c r="K43" s="9">
        <f t="shared" si="1"/>
        <v>8.0039476926587992E-3</v>
      </c>
    </row>
    <row r="44" spans="1:11" ht="21" x14ac:dyDescent="0.25">
      <c r="A44" s="3" t="s">
        <v>105</v>
      </c>
      <c r="C44" s="1" t="s">
        <v>279</v>
      </c>
      <c r="E44" s="4">
        <v>0</v>
      </c>
      <c r="G44" s="9">
        <f t="shared" si="0"/>
        <v>0</v>
      </c>
      <c r="I44" s="4">
        <v>140383561646</v>
      </c>
      <c r="K44" s="9">
        <f t="shared" si="1"/>
        <v>1.0328974962486323E-2</v>
      </c>
    </row>
    <row r="45" spans="1:11" ht="21" x14ac:dyDescent="0.25">
      <c r="A45" s="3" t="s">
        <v>120</v>
      </c>
      <c r="C45" s="1" t="s">
        <v>121</v>
      </c>
      <c r="E45" s="4">
        <v>4195</v>
      </c>
      <c r="G45" s="9">
        <f t="shared" si="0"/>
        <v>2.4705443680703227E-9</v>
      </c>
      <c r="I45" s="4">
        <v>510600</v>
      </c>
      <c r="K45" s="9">
        <f t="shared" si="1"/>
        <v>3.7568320350389041E-8</v>
      </c>
    </row>
    <row r="46" spans="1:11" ht="21" x14ac:dyDescent="0.25">
      <c r="A46" s="3" t="s">
        <v>120</v>
      </c>
      <c r="C46" s="1" t="s">
        <v>280</v>
      </c>
      <c r="E46" s="4">
        <v>0</v>
      </c>
      <c r="G46" s="9">
        <f t="shared" si="0"/>
        <v>0</v>
      </c>
      <c r="I46" s="4">
        <v>103278688524</v>
      </c>
      <c r="K46" s="9">
        <f t="shared" si="1"/>
        <v>7.5989166780996483E-3</v>
      </c>
    </row>
    <row r="47" spans="1:11" ht="21" x14ac:dyDescent="0.25">
      <c r="A47" s="3" t="s">
        <v>120</v>
      </c>
      <c r="C47" s="1" t="s">
        <v>281</v>
      </c>
      <c r="E47" s="4">
        <v>0</v>
      </c>
      <c r="G47" s="9">
        <f t="shared" si="0"/>
        <v>0</v>
      </c>
      <c r="I47" s="4">
        <v>19475409834</v>
      </c>
      <c r="K47" s="9">
        <f t="shared" si="1"/>
        <v>1.432938573440715E-3</v>
      </c>
    </row>
    <row r="48" spans="1:11" ht="21" x14ac:dyDescent="0.25">
      <c r="A48" s="3" t="s">
        <v>120</v>
      </c>
      <c r="C48" s="1" t="s">
        <v>282</v>
      </c>
      <c r="E48" s="4">
        <v>0</v>
      </c>
      <c r="G48" s="9">
        <f t="shared" si="0"/>
        <v>0</v>
      </c>
      <c r="I48" s="4">
        <v>19136065573</v>
      </c>
      <c r="K48" s="9">
        <f t="shared" si="1"/>
        <v>1.4079707044506757E-3</v>
      </c>
    </row>
    <row r="49" spans="1:11" ht="21" x14ac:dyDescent="0.25">
      <c r="A49" s="3" t="s">
        <v>120</v>
      </c>
      <c r="C49" s="1" t="s">
        <v>283</v>
      </c>
      <c r="E49" s="4">
        <v>0</v>
      </c>
      <c r="G49" s="9">
        <f t="shared" si="0"/>
        <v>0</v>
      </c>
      <c r="I49" s="4">
        <v>24049180857</v>
      </c>
      <c r="K49" s="9">
        <f t="shared" si="1"/>
        <v>1.7694620654136696E-3</v>
      </c>
    </row>
    <row r="50" spans="1:11" ht="21" x14ac:dyDescent="0.25">
      <c r="A50" s="3" t="s">
        <v>120</v>
      </c>
      <c r="C50" s="1" t="s">
        <v>284</v>
      </c>
      <c r="E50" s="4">
        <v>0</v>
      </c>
      <c r="G50" s="9">
        <f t="shared" si="0"/>
        <v>0</v>
      </c>
      <c r="I50" s="4">
        <v>167901639343</v>
      </c>
      <c r="K50" s="9">
        <f t="shared" si="1"/>
        <v>1.2353667399516859E-2</v>
      </c>
    </row>
    <row r="51" spans="1:11" ht="21" x14ac:dyDescent="0.25">
      <c r="A51" s="3" t="s">
        <v>203</v>
      </c>
      <c r="C51" s="1" t="s">
        <v>285</v>
      </c>
      <c r="E51" s="4">
        <v>0</v>
      </c>
      <c r="G51" s="9">
        <f t="shared" si="0"/>
        <v>0</v>
      </c>
      <c r="I51" s="4">
        <v>78934426229</v>
      </c>
      <c r="K51" s="9">
        <f t="shared" si="1"/>
        <v>5.8077434611148128E-3</v>
      </c>
    </row>
    <row r="52" spans="1:11" ht="21" x14ac:dyDescent="0.25">
      <c r="A52" s="3" t="s">
        <v>204</v>
      </c>
      <c r="C52" s="1" t="s">
        <v>286</v>
      </c>
      <c r="E52" s="4">
        <v>0</v>
      </c>
      <c r="G52" s="9">
        <f t="shared" si="0"/>
        <v>0</v>
      </c>
      <c r="I52" s="4">
        <v>50606557376</v>
      </c>
      <c r="K52" s="9">
        <f t="shared" si="1"/>
        <v>3.7234691722129094E-3</v>
      </c>
    </row>
    <row r="53" spans="1:11" ht="21" x14ac:dyDescent="0.25">
      <c r="A53" s="3" t="s">
        <v>205</v>
      </c>
      <c r="C53" s="1" t="s">
        <v>287</v>
      </c>
      <c r="E53" s="4">
        <v>0</v>
      </c>
      <c r="G53" s="9">
        <f t="shared" si="0"/>
        <v>0</v>
      </c>
      <c r="I53" s="4">
        <v>10622950820</v>
      </c>
      <c r="K53" s="9">
        <f t="shared" si="1"/>
        <v>7.8160285834741078E-4</v>
      </c>
    </row>
    <row r="54" spans="1:11" ht="21" x14ac:dyDescent="0.25">
      <c r="A54" s="3" t="s">
        <v>206</v>
      </c>
      <c r="C54" s="1" t="s">
        <v>288</v>
      </c>
      <c r="E54" s="4">
        <v>0</v>
      </c>
      <c r="G54" s="9">
        <f t="shared" si="0"/>
        <v>0</v>
      </c>
      <c r="I54" s="4">
        <v>97303280656</v>
      </c>
      <c r="K54" s="9">
        <f t="shared" si="1"/>
        <v>7.1592652150967908E-3</v>
      </c>
    </row>
    <row r="55" spans="1:11" ht="21" x14ac:dyDescent="0.25">
      <c r="A55" s="3" t="s">
        <v>207</v>
      </c>
      <c r="C55" s="1" t="s">
        <v>289</v>
      </c>
      <c r="E55" s="4">
        <v>0</v>
      </c>
      <c r="G55" s="9">
        <f t="shared" si="0"/>
        <v>0</v>
      </c>
      <c r="I55" s="4">
        <v>57491803265</v>
      </c>
      <c r="K55" s="9">
        <f t="shared" si="1"/>
        <v>4.2300636164924847E-3</v>
      </c>
    </row>
    <row r="56" spans="1:11" ht="21" x14ac:dyDescent="0.25">
      <c r="A56" s="3" t="s">
        <v>122</v>
      </c>
      <c r="C56" s="1" t="s">
        <v>290</v>
      </c>
      <c r="E56" s="4">
        <v>0</v>
      </c>
      <c r="G56" s="9">
        <f t="shared" si="0"/>
        <v>0</v>
      </c>
      <c r="I56" s="4">
        <v>43579234970</v>
      </c>
      <c r="K56" s="9">
        <f t="shared" si="1"/>
        <v>3.2064211907125674E-3</v>
      </c>
    </row>
    <row r="57" spans="1:11" ht="21" x14ac:dyDescent="0.25">
      <c r="A57" s="3" t="s">
        <v>208</v>
      </c>
      <c r="C57" s="1" t="s">
        <v>291</v>
      </c>
      <c r="E57" s="4">
        <v>0</v>
      </c>
      <c r="G57" s="9">
        <f t="shared" si="0"/>
        <v>0</v>
      </c>
      <c r="I57" s="4">
        <v>36885245900</v>
      </c>
      <c r="K57" s="9">
        <f t="shared" si="1"/>
        <v>2.7138988135019075E-3</v>
      </c>
    </row>
    <row r="58" spans="1:11" ht="21" x14ac:dyDescent="0.25">
      <c r="A58" s="3" t="s">
        <v>209</v>
      </c>
      <c r="C58" s="1" t="s">
        <v>292</v>
      </c>
      <c r="E58" s="4">
        <v>0</v>
      </c>
      <c r="G58" s="9">
        <f t="shared" si="0"/>
        <v>0</v>
      </c>
      <c r="I58" s="4">
        <v>55527060805</v>
      </c>
      <c r="K58" s="9">
        <f t="shared" si="1"/>
        <v>4.085504129333669E-3</v>
      </c>
    </row>
    <row r="59" spans="1:11" ht="21" x14ac:dyDescent="0.25">
      <c r="A59" s="3" t="s">
        <v>207</v>
      </c>
      <c r="C59" s="1" t="s">
        <v>293</v>
      </c>
      <c r="E59" s="4">
        <v>0</v>
      </c>
      <c r="G59" s="9">
        <f t="shared" si="0"/>
        <v>0</v>
      </c>
      <c r="I59" s="4">
        <v>42860655734</v>
      </c>
      <c r="K59" s="9">
        <f t="shared" si="1"/>
        <v>3.153550421156778E-3</v>
      </c>
    </row>
    <row r="60" spans="1:11" ht="21" x14ac:dyDescent="0.25">
      <c r="A60" s="3" t="s">
        <v>126</v>
      </c>
      <c r="C60" s="1" t="s">
        <v>294</v>
      </c>
      <c r="E60" s="4">
        <v>0</v>
      </c>
      <c r="G60" s="9">
        <f t="shared" si="0"/>
        <v>0</v>
      </c>
      <c r="I60" s="4">
        <v>43524590162</v>
      </c>
      <c r="K60" s="9">
        <f t="shared" si="1"/>
        <v>3.2024005999322508E-3</v>
      </c>
    </row>
    <row r="61" spans="1:11" ht="21" x14ac:dyDescent="0.25">
      <c r="A61" s="3" t="s">
        <v>120</v>
      </c>
      <c r="C61" s="1" t="s">
        <v>295</v>
      </c>
      <c r="E61" s="4">
        <v>0</v>
      </c>
      <c r="G61" s="9">
        <f t="shared" si="0"/>
        <v>0</v>
      </c>
      <c r="I61" s="4">
        <v>149385245901</v>
      </c>
      <c r="K61" s="9">
        <f t="shared" si="1"/>
        <v>1.0991290195124187E-2</v>
      </c>
    </row>
    <row r="62" spans="1:11" ht="21" x14ac:dyDescent="0.25">
      <c r="A62" s="3" t="s">
        <v>204</v>
      </c>
      <c r="C62" s="1" t="s">
        <v>296</v>
      </c>
      <c r="E62" s="4">
        <v>0</v>
      </c>
      <c r="G62" s="9">
        <f t="shared" si="0"/>
        <v>0</v>
      </c>
      <c r="I62" s="4">
        <v>37868852459</v>
      </c>
      <c r="K62" s="9">
        <f t="shared" si="1"/>
        <v>2.7862694486512529E-3</v>
      </c>
    </row>
    <row r="63" spans="1:11" ht="21" x14ac:dyDescent="0.25">
      <c r="A63" s="3" t="s">
        <v>116</v>
      </c>
      <c r="C63" s="1" t="s">
        <v>297</v>
      </c>
      <c r="E63" s="4">
        <v>0</v>
      </c>
      <c r="G63" s="9">
        <f t="shared" si="0"/>
        <v>0</v>
      </c>
      <c r="I63" s="4">
        <v>19665573770</v>
      </c>
      <c r="K63" s="9">
        <f t="shared" si="1"/>
        <v>1.4469302296622952E-3</v>
      </c>
    </row>
    <row r="64" spans="1:11" ht="21" x14ac:dyDescent="0.25">
      <c r="A64" s="3" t="s">
        <v>105</v>
      </c>
      <c r="C64" s="1" t="s">
        <v>298</v>
      </c>
      <c r="E64" s="4">
        <v>0</v>
      </c>
      <c r="G64" s="9">
        <f t="shared" si="0"/>
        <v>0</v>
      </c>
      <c r="I64" s="4">
        <v>12739726027</v>
      </c>
      <c r="K64" s="9">
        <f t="shared" si="1"/>
        <v>9.3734843039272435E-4</v>
      </c>
    </row>
    <row r="65" spans="1:11" ht="21" x14ac:dyDescent="0.25">
      <c r="A65" s="3" t="s">
        <v>105</v>
      </c>
      <c r="C65" s="1" t="s">
        <v>299</v>
      </c>
      <c r="E65" s="4">
        <v>0</v>
      </c>
      <c r="G65" s="9">
        <f t="shared" si="0"/>
        <v>0</v>
      </c>
      <c r="I65" s="4">
        <v>16273972603</v>
      </c>
      <c r="K65" s="9">
        <f t="shared" si="1"/>
        <v>1.1973870272678391E-3</v>
      </c>
    </row>
    <row r="66" spans="1:11" ht="21" x14ac:dyDescent="0.25">
      <c r="A66" s="3" t="s">
        <v>116</v>
      </c>
      <c r="C66" s="1" t="s">
        <v>300</v>
      </c>
      <c r="E66" s="4">
        <v>0</v>
      </c>
      <c r="G66" s="9">
        <f t="shared" si="0"/>
        <v>0</v>
      </c>
      <c r="I66" s="4">
        <v>35398032787</v>
      </c>
      <c r="K66" s="9">
        <f t="shared" si="1"/>
        <v>2.6044744134657081E-3</v>
      </c>
    </row>
    <row r="67" spans="1:11" ht="21" x14ac:dyDescent="0.25">
      <c r="A67" s="3" t="s">
        <v>116</v>
      </c>
      <c r="C67" s="1" t="s">
        <v>301</v>
      </c>
      <c r="E67" s="4">
        <v>0</v>
      </c>
      <c r="G67" s="9">
        <f t="shared" si="0"/>
        <v>0</v>
      </c>
      <c r="I67" s="4">
        <v>31137158470</v>
      </c>
      <c r="K67" s="9">
        <f t="shared" si="1"/>
        <v>2.2909728636932815E-3</v>
      </c>
    </row>
    <row r="68" spans="1:11" ht="21" x14ac:dyDescent="0.25">
      <c r="A68" s="3" t="s">
        <v>112</v>
      </c>
      <c r="C68" s="1" t="s">
        <v>302</v>
      </c>
      <c r="E68" s="4">
        <v>0</v>
      </c>
      <c r="G68" s="9">
        <f t="shared" si="0"/>
        <v>0</v>
      </c>
      <c r="I68" s="4">
        <v>115658155734</v>
      </c>
      <c r="K68" s="9">
        <f t="shared" si="1"/>
        <v>8.5097584131415931E-3</v>
      </c>
    </row>
    <row r="69" spans="1:11" ht="21" x14ac:dyDescent="0.25">
      <c r="A69" s="3" t="s">
        <v>105</v>
      </c>
      <c r="C69" s="1" t="s">
        <v>303</v>
      </c>
      <c r="E69" s="4">
        <v>0</v>
      </c>
      <c r="G69" s="9">
        <f t="shared" si="0"/>
        <v>0</v>
      </c>
      <c r="I69" s="4">
        <v>23424657533</v>
      </c>
      <c r="K69" s="9">
        <f t="shared" si="1"/>
        <v>1.7235116300389696E-3</v>
      </c>
    </row>
    <row r="70" spans="1:11" ht="21" x14ac:dyDescent="0.25">
      <c r="A70" s="3" t="s">
        <v>122</v>
      </c>
      <c r="C70" s="1" t="s">
        <v>123</v>
      </c>
      <c r="E70" s="4">
        <v>44758904096</v>
      </c>
      <c r="G70" s="9">
        <f t="shared" si="0"/>
        <v>2.6359680199135281E-2</v>
      </c>
      <c r="I70" s="4">
        <v>287111261340</v>
      </c>
      <c r="K70" s="9">
        <f t="shared" si="1"/>
        <v>2.1124731379211493E-2</v>
      </c>
    </row>
    <row r="71" spans="1:11" ht="21" x14ac:dyDescent="0.25">
      <c r="A71" s="3" t="s">
        <v>124</v>
      </c>
      <c r="C71" s="1" t="s">
        <v>125</v>
      </c>
      <c r="E71" s="4">
        <v>52657534216</v>
      </c>
      <c r="G71" s="9">
        <f t="shared" si="0"/>
        <v>3.101138846097953E-2</v>
      </c>
      <c r="I71" s="4">
        <v>336255477369</v>
      </c>
      <c r="K71" s="9">
        <f t="shared" si="1"/>
        <v>2.4740606136646269E-2</v>
      </c>
    </row>
    <row r="72" spans="1:11" ht="21" x14ac:dyDescent="0.25">
      <c r="A72" s="3" t="s">
        <v>207</v>
      </c>
      <c r="C72" s="1" t="s">
        <v>304</v>
      </c>
      <c r="E72" s="4">
        <v>0</v>
      </c>
      <c r="G72" s="9">
        <f t="shared" si="0"/>
        <v>0</v>
      </c>
      <c r="I72" s="4">
        <v>228085005131</v>
      </c>
      <c r="K72" s="9">
        <f t="shared" si="1"/>
        <v>1.6781767606505162E-2</v>
      </c>
    </row>
    <row r="73" spans="1:11" ht="21" x14ac:dyDescent="0.25">
      <c r="A73" s="3" t="s">
        <v>116</v>
      </c>
      <c r="C73" s="1" t="s">
        <v>305</v>
      </c>
      <c r="E73" s="4">
        <v>0</v>
      </c>
      <c r="G73" s="9">
        <f t="shared" ref="G73:G136" si="2">+E73/$E$155</f>
        <v>0</v>
      </c>
      <c r="I73" s="4">
        <v>50802732239</v>
      </c>
      <c r="K73" s="9">
        <f t="shared" ref="K73:K136" si="3">+I73/$I$155</f>
        <v>3.7379030932820001E-3</v>
      </c>
    </row>
    <row r="74" spans="1:11" ht="21" x14ac:dyDescent="0.25">
      <c r="A74" s="3" t="s">
        <v>206</v>
      </c>
      <c r="C74" s="1" t="s">
        <v>306</v>
      </c>
      <c r="E74" s="4">
        <v>0</v>
      </c>
      <c r="G74" s="9">
        <f t="shared" si="2"/>
        <v>0</v>
      </c>
      <c r="I74" s="4">
        <v>180327868852</v>
      </c>
      <c r="K74" s="9">
        <f t="shared" si="3"/>
        <v>1.3267949755454127E-2</v>
      </c>
    </row>
    <row r="75" spans="1:11" ht="21" x14ac:dyDescent="0.25">
      <c r="A75" s="3" t="s">
        <v>116</v>
      </c>
      <c r="C75" s="1" t="s">
        <v>307</v>
      </c>
      <c r="E75" s="4">
        <v>0</v>
      </c>
      <c r="G75" s="9">
        <f t="shared" si="2"/>
        <v>0</v>
      </c>
      <c r="I75" s="4">
        <v>68829508195</v>
      </c>
      <c r="K75" s="9">
        <f t="shared" si="3"/>
        <v>5.0642558038180331E-3</v>
      </c>
    </row>
    <row r="76" spans="1:11" ht="21" x14ac:dyDescent="0.25">
      <c r="A76" s="3" t="s">
        <v>126</v>
      </c>
      <c r="C76" s="1" t="s">
        <v>127</v>
      </c>
      <c r="E76" s="4">
        <v>38176712319</v>
      </c>
      <c r="G76" s="9">
        <f t="shared" si="2"/>
        <v>2.2483256641512839E-2</v>
      </c>
      <c r="I76" s="4">
        <v>230848965766</v>
      </c>
      <c r="K76" s="9">
        <f t="shared" si="3"/>
        <v>1.6985131019297064E-2</v>
      </c>
    </row>
    <row r="77" spans="1:11" ht="21" x14ac:dyDescent="0.25">
      <c r="A77" s="3" t="s">
        <v>203</v>
      </c>
      <c r="C77" s="1" t="s">
        <v>308</v>
      </c>
      <c r="E77" s="4">
        <v>0</v>
      </c>
      <c r="G77" s="9">
        <f t="shared" si="2"/>
        <v>0</v>
      </c>
      <c r="I77" s="4">
        <v>49590163932</v>
      </c>
      <c r="K77" s="9">
        <f t="shared" si="3"/>
        <v>3.6486861825806584E-3</v>
      </c>
    </row>
    <row r="78" spans="1:11" ht="21" x14ac:dyDescent="0.25">
      <c r="A78" s="3" t="s">
        <v>210</v>
      </c>
      <c r="C78" s="1" t="s">
        <v>309</v>
      </c>
      <c r="E78" s="4">
        <v>0</v>
      </c>
      <c r="G78" s="9">
        <f t="shared" si="2"/>
        <v>0</v>
      </c>
      <c r="I78" s="4">
        <v>14790150272</v>
      </c>
      <c r="K78" s="9">
        <f t="shared" si="3"/>
        <v>1.0882121101623377E-3</v>
      </c>
    </row>
    <row r="79" spans="1:11" ht="21" x14ac:dyDescent="0.25">
      <c r="A79" s="3" t="s">
        <v>204</v>
      </c>
      <c r="C79" s="1" t="s">
        <v>310</v>
      </c>
      <c r="E79" s="4">
        <v>0</v>
      </c>
      <c r="G79" s="9">
        <f t="shared" si="2"/>
        <v>0</v>
      </c>
      <c r="I79" s="4">
        <v>34016393441</v>
      </c>
      <c r="K79" s="9">
        <f t="shared" si="3"/>
        <v>2.5028177946658063E-3</v>
      </c>
    </row>
    <row r="80" spans="1:11" ht="21" x14ac:dyDescent="0.25">
      <c r="A80" s="3" t="s">
        <v>211</v>
      </c>
      <c r="C80" s="1" t="s">
        <v>311</v>
      </c>
      <c r="E80" s="4">
        <v>0</v>
      </c>
      <c r="G80" s="9">
        <f t="shared" si="2"/>
        <v>0</v>
      </c>
      <c r="I80" s="4">
        <v>58341202186</v>
      </c>
      <c r="K80" s="9">
        <f t="shared" si="3"/>
        <v>4.2925596814541037E-3</v>
      </c>
    </row>
    <row r="81" spans="1:11" ht="21" x14ac:dyDescent="0.25">
      <c r="A81" s="3" t="s">
        <v>203</v>
      </c>
      <c r="C81" s="1" t="s">
        <v>312</v>
      </c>
      <c r="E81" s="4">
        <v>0</v>
      </c>
      <c r="G81" s="9">
        <f t="shared" si="2"/>
        <v>0</v>
      </c>
      <c r="I81" s="4">
        <v>76229508196</v>
      </c>
      <c r="K81" s="9">
        <f t="shared" si="3"/>
        <v>5.6087242147668135E-3</v>
      </c>
    </row>
    <row r="82" spans="1:11" ht="21" x14ac:dyDescent="0.25">
      <c r="A82" s="3" t="s">
        <v>112</v>
      </c>
      <c r="C82" s="1" t="s">
        <v>313</v>
      </c>
      <c r="E82" s="4">
        <v>0</v>
      </c>
      <c r="G82" s="9">
        <f t="shared" si="2"/>
        <v>0</v>
      </c>
      <c r="I82" s="4">
        <v>271057158464</v>
      </c>
      <c r="K82" s="9">
        <f t="shared" si="3"/>
        <v>1.9943521665573283E-2</v>
      </c>
    </row>
    <row r="83" spans="1:11" ht="21" x14ac:dyDescent="0.25">
      <c r="A83" s="3" t="s">
        <v>116</v>
      </c>
      <c r="C83" s="1" t="s">
        <v>314</v>
      </c>
      <c r="E83" s="4">
        <v>0</v>
      </c>
      <c r="G83" s="9">
        <f t="shared" si="2"/>
        <v>0</v>
      </c>
      <c r="I83" s="4">
        <v>60717459015</v>
      </c>
      <c r="K83" s="9">
        <f t="shared" si="3"/>
        <v>4.4673970840915338E-3</v>
      </c>
    </row>
    <row r="84" spans="1:11" ht="21" x14ac:dyDescent="0.25">
      <c r="A84" s="3" t="s">
        <v>211</v>
      </c>
      <c r="C84" s="1" t="s">
        <v>315</v>
      </c>
      <c r="E84" s="4">
        <v>0</v>
      </c>
      <c r="G84" s="9">
        <f t="shared" si="2"/>
        <v>0</v>
      </c>
      <c r="I84" s="4">
        <v>31915587431</v>
      </c>
      <c r="K84" s="9">
        <f t="shared" si="3"/>
        <v>2.3482471852304307E-3</v>
      </c>
    </row>
    <row r="85" spans="1:11" ht="21" x14ac:dyDescent="0.25">
      <c r="A85" s="3" t="s">
        <v>109</v>
      </c>
      <c r="C85" s="1" t="s">
        <v>128</v>
      </c>
      <c r="E85" s="4">
        <v>35543835602</v>
      </c>
      <c r="G85" s="9">
        <f t="shared" si="2"/>
        <v>2.0932687214812524E-2</v>
      </c>
      <c r="I85" s="4">
        <v>193066147279</v>
      </c>
      <c r="K85" s="9">
        <f t="shared" si="3"/>
        <v>1.4205191676053395E-2</v>
      </c>
    </row>
    <row r="86" spans="1:11" ht="21" x14ac:dyDescent="0.25">
      <c r="A86" s="3" t="s">
        <v>211</v>
      </c>
      <c r="C86" s="1" t="s">
        <v>316</v>
      </c>
      <c r="E86" s="4">
        <v>0</v>
      </c>
      <c r="G86" s="9">
        <f t="shared" si="2"/>
        <v>0</v>
      </c>
      <c r="I86" s="4">
        <v>173220928958</v>
      </c>
      <c r="K86" s="9">
        <f t="shared" si="3"/>
        <v>1.274504377298497E-2</v>
      </c>
    </row>
    <row r="87" spans="1:11" ht="21" x14ac:dyDescent="0.25">
      <c r="A87" s="3" t="s">
        <v>105</v>
      </c>
      <c r="C87" s="1" t="s">
        <v>317</v>
      </c>
      <c r="E87" s="4">
        <v>0</v>
      </c>
      <c r="G87" s="9">
        <f t="shared" si="2"/>
        <v>0</v>
      </c>
      <c r="I87" s="4">
        <v>11835616438</v>
      </c>
      <c r="K87" s="9">
        <f t="shared" si="3"/>
        <v>8.7082692888193198E-4</v>
      </c>
    </row>
    <row r="88" spans="1:11" ht="21" x14ac:dyDescent="0.25">
      <c r="A88" s="3" t="s">
        <v>122</v>
      </c>
      <c r="C88" s="1" t="s">
        <v>129</v>
      </c>
      <c r="E88" s="4">
        <v>30278082168</v>
      </c>
      <c r="G88" s="9">
        <f t="shared" si="2"/>
        <v>1.7831548361411889E-2</v>
      </c>
      <c r="I88" s="4">
        <v>159476471258</v>
      </c>
      <c r="K88" s="9">
        <f t="shared" si="3"/>
        <v>1.173377038889572E-2</v>
      </c>
    </row>
    <row r="89" spans="1:11" ht="21" x14ac:dyDescent="0.25">
      <c r="A89" s="3" t="s">
        <v>105</v>
      </c>
      <c r="C89" s="1" t="s">
        <v>318</v>
      </c>
      <c r="E89" s="4">
        <v>0</v>
      </c>
      <c r="G89" s="9">
        <f t="shared" si="2"/>
        <v>0</v>
      </c>
      <c r="I89" s="4">
        <v>32547945205</v>
      </c>
      <c r="K89" s="9">
        <f t="shared" si="3"/>
        <v>2.3947740544621012E-3</v>
      </c>
    </row>
    <row r="90" spans="1:11" ht="21" x14ac:dyDescent="0.25">
      <c r="A90" s="3" t="s">
        <v>112</v>
      </c>
      <c r="C90" s="1" t="s">
        <v>319</v>
      </c>
      <c r="E90" s="4">
        <v>0</v>
      </c>
      <c r="G90" s="9">
        <f t="shared" si="2"/>
        <v>0</v>
      </c>
      <c r="I90" s="4">
        <v>63913114752</v>
      </c>
      <c r="K90" s="9">
        <f t="shared" si="3"/>
        <v>4.702523246365671E-3</v>
      </c>
    </row>
    <row r="91" spans="1:11" ht="21" x14ac:dyDescent="0.25">
      <c r="A91" s="3" t="s">
        <v>130</v>
      </c>
      <c r="C91" s="1" t="s">
        <v>131</v>
      </c>
      <c r="E91" s="4">
        <v>52657534216</v>
      </c>
      <c r="G91" s="9">
        <f t="shared" si="2"/>
        <v>3.101138846097953E-2</v>
      </c>
      <c r="I91" s="4">
        <v>275360683758</v>
      </c>
      <c r="K91" s="9">
        <f t="shared" si="3"/>
        <v>2.0260161338274015E-2</v>
      </c>
    </row>
    <row r="92" spans="1:11" ht="21" x14ac:dyDescent="0.25">
      <c r="A92" s="3" t="s">
        <v>211</v>
      </c>
      <c r="C92" s="1" t="s">
        <v>320</v>
      </c>
      <c r="E92" s="4">
        <v>0</v>
      </c>
      <c r="G92" s="9">
        <f t="shared" si="2"/>
        <v>0</v>
      </c>
      <c r="I92" s="4">
        <v>119222540981</v>
      </c>
      <c r="K92" s="9">
        <f t="shared" si="3"/>
        <v>8.7720145173552557E-3</v>
      </c>
    </row>
    <row r="93" spans="1:11" ht="21" x14ac:dyDescent="0.25">
      <c r="A93" s="3" t="s">
        <v>120</v>
      </c>
      <c r="C93" s="1" t="s">
        <v>321</v>
      </c>
      <c r="E93" s="4">
        <v>0</v>
      </c>
      <c r="G93" s="9">
        <f t="shared" si="2"/>
        <v>0</v>
      </c>
      <c r="I93" s="4">
        <v>39344262294</v>
      </c>
      <c r="K93" s="9">
        <f t="shared" si="3"/>
        <v>2.8948254011177525E-3</v>
      </c>
    </row>
    <row r="94" spans="1:11" ht="21" x14ac:dyDescent="0.25">
      <c r="A94" s="3" t="s">
        <v>212</v>
      </c>
      <c r="C94" s="1" t="s">
        <v>322</v>
      </c>
      <c r="E94" s="4">
        <v>0</v>
      </c>
      <c r="G94" s="9">
        <f t="shared" si="2"/>
        <v>0</v>
      </c>
      <c r="I94" s="4">
        <v>119837090163</v>
      </c>
      <c r="K94" s="9">
        <f t="shared" si="3"/>
        <v>8.8172310871563638E-3</v>
      </c>
    </row>
    <row r="95" spans="1:11" ht="21" x14ac:dyDescent="0.25">
      <c r="A95" s="3" t="s">
        <v>213</v>
      </c>
      <c r="C95" s="1" t="s">
        <v>323</v>
      </c>
      <c r="E95" s="4">
        <v>0</v>
      </c>
      <c r="G95" s="9">
        <f t="shared" si="2"/>
        <v>0</v>
      </c>
      <c r="I95" s="4">
        <v>144262295467</v>
      </c>
      <c r="K95" s="9">
        <f t="shared" si="3"/>
        <v>1.0614359832719807E-2</v>
      </c>
    </row>
    <row r="96" spans="1:11" ht="21" x14ac:dyDescent="0.25">
      <c r="A96" s="3" t="s">
        <v>203</v>
      </c>
      <c r="C96" s="1" t="s">
        <v>324</v>
      </c>
      <c r="E96" s="4">
        <v>0</v>
      </c>
      <c r="G96" s="9">
        <f t="shared" si="2"/>
        <v>0</v>
      </c>
      <c r="I96" s="4">
        <v>76311475407</v>
      </c>
      <c r="K96" s="9">
        <f t="shared" si="3"/>
        <v>5.6147551008637114E-3</v>
      </c>
    </row>
    <row r="97" spans="1:11" ht="21" x14ac:dyDescent="0.25">
      <c r="A97" s="3" t="s">
        <v>105</v>
      </c>
      <c r="C97" s="1" t="s">
        <v>133</v>
      </c>
      <c r="E97" s="4">
        <v>15982124410</v>
      </c>
      <c r="G97" s="9">
        <f t="shared" si="2"/>
        <v>9.41228783097133E-3</v>
      </c>
      <c r="I97" s="4">
        <v>76635616428</v>
      </c>
      <c r="K97" s="9">
        <f t="shared" si="3"/>
        <v>5.6386043639182161E-3</v>
      </c>
    </row>
    <row r="98" spans="1:11" ht="21" x14ac:dyDescent="0.25">
      <c r="A98" s="3" t="s">
        <v>205</v>
      </c>
      <c r="C98" s="1" t="s">
        <v>325</v>
      </c>
      <c r="E98" s="4">
        <v>0</v>
      </c>
      <c r="G98" s="9">
        <f t="shared" si="2"/>
        <v>0</v>
      </c>
      <c r="I98" s="4">
        <v>146065573770</v>
      </c>
      <c r="K98" s="9">
        <f t="shared" si="3"/>
        <v>1.0747039301909015E-2</v>
      </c>
    </row>
    <row r="99" spans="1:11" ht="21" x14ac:dyDescent="0.25">
      <c r="A99" s="3" t="s">
        <v>105</v>
      </c>
      <c r="C99" s="1" t="s">
        <v>134</v>
      </c>
      <c r="E99" s="4">
        <v>26149562087</v>
      </c>
      <c r="G99" s="9">
        <f t="shared" si="2"/>
        <v>1.5400155742918495E-2</v>
      </c>
      <c r="I99" s="4">
        <v>123072984490</v>
      </c>
      <c r="K99" s="9">
        <f t="shared" si="3"/>
        <v>9.0553178766133603E-3</v>
      </c>
    </row>
    <row r="100" spans="1:11" ht="21" x14ac:dyDescent="0.25">
      <c r="A100" s="3" t="s">
        <v>120</v>
      </c>
      <c r="C100" s="1" t="s">
        <v>326</v>
      </c>
      <c r="E100" s="4">
        <v>0</v>
      </c>
      <c r="G100" s="9">
        <f t="shared" si="2"/>
        <v>0</v>
      </c>
      <c r="I100" s="4">
        <v>58278688523</v>
      </c>
      <c r="K100" s="9">
        <f t="shared" si="3"/>
        <v>4.2879601254065909E-3</v>
      </c>
    </row>
    <row r="101" spans="1:11" ht="21" x14ac:dyDescent="0.25">
      <c r="A101" s="3" t="s">
        <v>211</v>
      </c>
      <c r="C101" s="1" t="s">
        <v>327</v>
      </c>
      <c r="E101" s="4">
        <v>0</v>
      </c>
      <c r="G101" s="9">
        <f t="shared" si="2"/>
        <v>0</v>
      </c>
      <c r="I101" s="4">
        <v>87521311469</v>
      </c>
      <c r="K101" s="9">
        <f t="shared" si="3"/>
        <v>6.4395391044919127E-3</v>
      </c>
    </row>
    <row r="102" spans="1:11" ht="21" x14ac:dyDescent="0.25">
      <c r="A102" s="3" t="s">
        <v>116</v>
      </c>
      <c r="C102" s="1" t="s">
        <v>328</v>
      </c>
      <c r="E102" s="4">
        <v>0</v>
      </c>
      <c r="G102" s="9">
        <f t="shared" si="2"/>
        <v>0</v>
      </c>
      <c r="I102" s="4">
        <v>136198920800</v>
      </c>
      <c r="K102" s="9">
        <f t="shared" si="3"/>
        <v>1.0021082428499148E-2</v>
      </c>
    </row>
    <row r="103" spans="1:11" ht="21" x14ac:dyDescent="0.25">
      <c r="A103" s="3" t="s">
        <v>105</v>
      </c>
      <c r="C103" s="1" t="s">
        <v>135</v>
      </c>
      <c r="E103" s="4">
        <v>50368560522</v>
      </c>
      <c r="G103" s="9">
        <f t="shared" si="2"/>
        <v>2.9663352449448462E-2</v>
      </c>
      <c r="I103" s="4">
        <v>212591780814</v>
      </c>
      <c r="K103" s="9">
        <f t="shared" si="3"/>
        <v>1.5641825549314616E-2</v>
      </c>
    </row>
    <row r="104" spans="1:11" ht="21" x14ac:dyDescent="0.25">
      <c r="A104" s="3" t="s">
        <v>211</v>
      </c>
      <c r="C104" s="1" t="s">
        <v>329</v>
      </c>
      <c r="E104" s="4">
        <v>0</v>
      </c>
      <c r="G104" s="9">
        <f t="shared" si="2"/>
        <v>0</v>
      </c>
      <c r="I104" s="4">
        <v>79153934425</v>
      </c>
      <c r="K104" s="9">
        <f t="shared" si="3"/>
        <v>5.8238941744459208E-3</v>
      </c>
    </row>
    <row r="105" spans="1:11" ht="21" x14ac:dyDescent="0.25">
      <c r="A105" s="3" t="s">
        <v>204</v>
      </c>
      <c r="C105" s="1" t="s">
        <v>330</v>
      </c>
      <c r="E105" s="4">
        <v>0</v>
      </c>
      <c r="G105" s="9">
        <f t="shared" si="2"/>
        <v>0</v>
      </c>
      <c r="I105" s="4">
        <v>46942622949</v>
      </c>
      <c r="K105" s="9">
        <f t="shared" si="3"/>
        <v>3.4538885566697147E-3</v>
      </c>
    </row>
    <row r="106" spans="1:11" ht="21" x14ac:dyDescent="0.25">
      <c r="A106" s="3" t="s">
        <v>116</v>
      </c>
      <c r="C106" s="1" t="s">
        <v>331</v>
      </c>
      <c r="E106" s="4">
        <v>0</v>
      </c>
      <c r="G106" s="9">
        <f t="shared" si="2"/>
        <v>0</v>
      </c>
      <c r="I106" s="4">
        <v>20648852458</v>
      </c>
      <c r="K106" s="9">
        <f t="shared" si="3"/>
        <v>1.5192767411086217E-3</v>
      </c>
    </row>
    <row r="107" spans="1:11" ht="21" x14ac:dyDescent="0.25">
      <c r="A107" s="3" t="s">
        <v>204</v>
      </c>
      <c r="C107" s="1" t="s">
        <v>332</v>
      </c>
      <c r="E107" s="4">
        <v>0</v>
      </c>
      <c r="G107" s="9">
        <f t="shared" si="2"/>
        <v>0</v>
      </c>
      <c r="I107" s="4">
        <v>133770491802</v>
      </c>
      <c r="K107" s="9">
        <f t="shared" si="3"/>
        <v>9.8424063639769438E-3</v>
      </c>
    </row>
    <row r="108" spans="1:11" ht="21" x14ac:dyDescent="0.25">
      <c r="A108" s="3" t="s">
        <v>112</v>
      </c>
      <c r="C108" s="1" t="s">
        <v>333</v>
      </c>
      <c r="E108" s="4">
        <v>0</v>
      </c>
      <c r="G108" s="9">
        <f t="shared" si="2"/>
        <v>0</v>
      </c>
      <c r="I108" s="4">
        <v>123934084698</v>
      </c>
      <c r="K108" s="9">
        <f t="shared" si="3"/>
        <v>9.1186748849720178E-3</v>
      </c>
    </row>
    <row r="109" spans="1:11" ht="21" x14ac:dyDescent="0.25">
      <c r="A109" s="3" t="s">
        <v>204</v>
      </c>
      <c r="C109" s="1" t="s">
        <v>334</v>
      </c>
      <c r="E109" s="4">
        <v>0</v>
      </c>
      <c r="G109" s="9">
        <f t="shared" si="2"/>
        <v>0</v>
      </c>
      <c r="I109" s="4">
        <v>57499999999</v>
      </c>
      <c r="K109" s="9">
        <f t="shared" si="3"/>
        <v>4.2306667060513156E-3</v>
      </c>
    </row>
    <row r="110" spans="1:11" ht="21" x14ac:dyDescent="0.25">
      <c r="A110" s="3" t="s">
        <v>164</v>
      </c>
      <c r="C110" s="1" t="s">
        <v>335</v>
      </c>
      <c r="E110" s="4">
        <v>0</v>
      </c>
      <c r="G110" s="9">
        <f t="shared" si="2"/>
        <v>0</v>
      </c>
      <c r="I110" s="4">
        <v>32448196719</v>
      </c>
      <c r="K110" s="9">
        <f t="shared" si="3"/>
        <v>2.3874348788324221E-3</v>
      </c>
    </row>
    <row r="111" spans="1:11" ht="21" x14ac:dyDescent="0.25">
      <c r="A111" s="3" t="s">
        <v>105</v>
      </c>
      <c r="C111" s="1" t="s">
        <v>136</v>
      </c>
      <c r="E111" s="4">
        <v>6173644736</v>
      </c>
      <c r="G111" s="9">
        <f t="shared" si="2"/>
        <v>3.6358196026202135E-3</v>
      </c>
      <c r="I111" s="4">
        <v>22193013678</v>
      </c>
      <c r="K111" s="9">
        <f t="shared" si="3"/>
        <v>1.6328912013232858E-3</v>
      </c>
    </row>
    <row r="112" spans="1:11" ht="21" x14ac:dyDescent="0.25">
      <c r="A112" s="3" t="s">
        <v>116</v>
      </c>
      <c r="C112" s="1" t="s">
        <v>336</v>
      </c>
      <c r="E112" s="4">
        <v>0</v>
      </c>
      <c r="G112" s="9">
        <f t="shared" si="2"/>
        <v>0</v>
      </c>
      <c r="I112" s="4">
        <v>96525191255</v>
      </c>
      <c r="K112" s="9">
        <f t="shared" si="3"/>
        <v>7.1020158773020189E-3</v>
      </c>
    </row>
    <row r="113" spans="1:11" ht="21" x14ac:dyDescent="0.25">
      <c r="A113" s="3" t="s">
        <v>112</v>
      </c>
      <c r="C113" s="1" t="s">
        <v>337</v>
      </c>
      <c r="E113" s="4">
        <v>0</v>
      </c>
      <c r="G113" s="9">
        <f t="shared" si="2"/>
        <v>0</v>
      </c>
      <c r="I113" s="4">
        <v>54768019122</v>
      </c>
      <c r="K113" s="9">
        <f t="shared" si="3"/>
        <v>4.0296562619105535E-3</v>
      </c>
    </row>
    <row r="114" spans="1:11" ht="21" x14ac:dyDescent="0.25">
      <c r="A114" s="3" t="s">
        <v>112</v>
      </c>
      <c r="C114" s="1" t="s">
        <v>338</v>
      </c>
      <c r="E114" s="4">
        <v>0</v>
      </c>
      <c r="G114" s="9">
        <f t="shared" si="2"/>
        <v>0</v>
      </c>
      <c r="I114" s="4">
        <v>101751748630</v>
      </c>
      <c r="K114" s="9">
        <f t="shared" si="3"/>
        <v>7.4865693081553062E-3</v>
      </c>
    </row>
    <row r="115" spans="1:11" ht="21" x14ac:dyDescent="0.25">
      <c r="A115" s="3" t="s">
        <v>112</v>
      </c>
      <c r="C115" s="1" t="s">
        <v>137</v>
      </c>
      <c r="E115" s="4">
        <v>14623287650</v>
      </c>
      <c r="G115" s="9">
        <f t="shared" si="2"/>
        <v>8.6120335986602636E-3</v>
      </c>
      <c r="I115" s="4">
        <v>56757932450</v>
      </c>
      <c r="K115" s="9">
        <f t="shared" si="3"/>
        <v>4.1760677412991413E-3</v>
      </c>
    </row>
    <row r="116" spans="1:11" ht="21" x14ac:dyDescent="0.25">
      <c r="A116" s="3" t="s">
        <v>116</v>
      </c>
      <c r="C116" s="1" t="s">
        <v>339</v>
      </c>
      <c r="E116" s="4">
        <v>0</v>
      </c>
      <c r="G116" s="9">
        <f t="shared" si="2"/>
        <v>0</v>
      </c>
      <c r="I116" s="4">
        <v>135200819671</v>
      </c>
      <c r="K116" s="9">
        <f t="shared" si="3"/>
        <v>9.9476453290938283E-3</v>
      </c>
    </row>
    <row r="117" spans="1:11" ht="21" x14ac:dyDescent="0.25">
      <c r="A117" s="3" t="s">
        <v>205</v>
      </c>
      <c r="C117" s="1" t="s">
        <v>340</v>
      </c>
      <c r="E117" s="4">
        <v>0</v>
      </c>
      <c r="G117" s="9">
        <f t="shared" si="2"/>
        <v>0</v>
      </c>
      <c r="I117" s="4">
        <v>125409836065</v>
      </c>
      <c r="K117" s="9">
        <f t="shared" si="3"/>
        <v>9.2272559662743697E-3</v>
      </c>
    </row>
    <row r="118" spans="1:11" ht="21" x14ac:dyDescent="0.25">
      <c r="A118" s="3" t="s">
        <v>112</v>
      </c>
      <c r="C118" s="1" t="s">
        <v>341</v>
      </c>
      <c r="E118" s="4">
        <v>0</v>
      </c>
      <c r="G118" s="9">
        <f t="shared" si="2"/>
        <v>0</v>
      </c>
      <c r="I118" s="4">
        <v>115447404369</v>
      </c>
      <c r="K118" s="9">
        <f t="shared" si="3"/>
        <v>8.4942519995211425E-3</v>
      </c>
    </row>
    <row r="119" spans="1:11" ht="21" x14ac:dyDescent="0.25">
      <c r="A119" s="3" t="s">
        <v>114</v>
      </c>
      <c r="C119" s="1" t="s">
        <v>138</v>
      </c>
      <c r="E119" s="4">
        <v>34024</v>
      </c>
      <c r="G119" s="9">
        <f t="shared" si="2"/>
        <v>2.0037616586227573E-8</v>
      </c>
      <c r="I119" s="4">
        <v>68048</v>
      </c>
      <c r="K119" s="9">
        <f t="shared" si="3"/>
        <v>5.0067549220588988E-9</v>
      </c>
    </row>
    <row r="120" spans="1:11" ht="21" x14ac:dyDescent="0.25">
      <c r="A120" s="3" t="s">
        <v>116</v>
      </c>
      <c r="C120" s="1" t="s">
        <v>342</v>
      </c>
      <c r="E120" s="4">
        <v>0</v>
      </c>
      <c r="G120" s="9">
        <f t="shared" si="2"/>
        <v>0</v>
      </c>
      <c r="I120" s="4">
        <v>35234153004</v>
      </c>
      <c r="K120" s="9">
        <f t="shared" si="3"/>
        <v>2.5924166614353593E-3</v>
      </c>
    </row>
    <row r="121" spans="1:11" ht="21" x14ac:dyDescent="0.25">
      <c r="A121" s="3" t="s">
        <v>214</v>
      </c>
      <c r="C121" s="1" t="s">
        <v>343</v>
      </c>
      <c r="E121" s="4">
        <v>0</v>
      </c>
      <c r="G121" s="9">
        <f t="shared" si="2"/>
        <v>0</v>
      </c>
      <c r="I121" s="4">
        <v>27082191781</v>
      </c>
      <c r="K121" s="9">
        <f t="shared" si="3"/>
        <v>1.9926213408133198E-3</v>
      </c>
    </row>
    <row r="122" spans="1:11" ht="21" x14ac:dyDescent="0.25">
      <c r="A122" s="3" t="s">
        <v>214</v>
      </c>
      <c r="C122" s="1" t="s">
        <v>344</v>
      </c>
      <c r="E122" s="4">
        <v>0</v>
      </c>
      <c r="G122" s="9">
        <f t="shared" si="2"/>
        <v>0</v>
      </c>
      <c r="I122" s="4">
        <v>56383561644</v>
      </c>
      <c r="K122" s="9">
        <f t="shared" si="3"/>
        <v>4.1485227307828049E-3</v>
      </c>
    </row>
    <row r="123" spans="1:11" ht="21" x14ac:dyDescent="0.25">
      <c r="A123" s="3" t="s">
        <v>205</v>
      </c>
      <c r="C123" s="1" t="s">
        <v>345</v>
      </c>
      <c r="E123" s="4">
        <v>0</v>
      </c>
      <c r="G123" s="9">
        <f t="shared" si="2"/>
        <v>0</v>
      </c>
      <c r="I123" s="4">
        <v>68852459015</v>
      </c>
      <c r="K123" s="9">
        <f t="shared" si="3"/>
        <v>5.0659444519928556E-3</v>
      </c>
    </row>
    <row r="124" spans="1:11" ht="21" x14ac:dyDescent="0.25">
      <c r="A124" s="3" t="s">
        <v>204</v>
      </c>
      <c r="C124" s="1" t="s">
        <v>346</v>
      </c>
      <c r="E124" s="4">
        <v>0</v>
      </c>
      <c r="G124" s="9">
        <f t="shared" si="2"/>
        <v>0</v>
      </c>
      <c r="I124" s="4">
        <v>36229508196</v>
      </c>
      <c r="K124" s="9">
        <f t="shared" si="3"/>
        <v>2.6656517235494974E-3</v>
      </c>
    </row>
    <row r="125" spans="1:11" ht="21" x14ac:dyDescent="0.25">
      <c r="A125" s="3" t="s">
        <v>116</v>
      </c>
      <c r="C125" s="1" t="s">
        <v>347</v>
      </c>
      <c r="E125" s="4">
        <v>0</v>
      </c>
      <c r="G125" s="9">
        <f t="shared" si="2"/>
        <v>0</v>
      </c>
      <c r="I125" s="4">
        <v>62765956283</v>
      </c>
      <c r="K125" s="9">
        <f t="shared" si="3"/>
        <v>4.6181189830361491E-3</v>
      </c>
    </row>
    <row r="126" spans="1:11" ht="21" x14ac:dyDescent="0.25">
      <c r="A126" s="3" t="s">
        <v>112</v>
      </c>
      <c r="C126" s="1" t="s">
        <v>348</v>
      </c>
      <c r="E126" s="4">
        <v>0</v>
      </c>
      <c r="G126" s="9">
        <f t="shared" si="2"/>
        <v>0</v>
      </c>
      <c r="I126" s="4">
        <v>91497540982</v>
      </c>
      <c r="K126" s="9">
        <f t="shared" si="3"/>
        <v>6.7320973969538303E-3</v>
      </c>
    </row>
    <row r="127" spans="1:11" ht="21" x14ac:dyDescent="0.25">
      <c r="A127" s="3" t="s">
        <v>112</v>
      </c>
      <c r="C127" s="1" t="s">
        <v>139</v>
      </c>
      <c r="E127" s="4">
        <v>67893835600</v>
      </c>
      <c r="G127" s="9">
        <f t="shared" si="2"/>
        <v>3.9984441756441572E-2</v>
      </c>
      <c r="I127" s="4">
        <v>186290625207</v>
      </c>
      <c r="K127" s="9">
        <f t="shared" si="3"/>
        <v>1.3706670360459921E-2</v>
      </c>
    </row>
    <row r="128" spans="1:11" ht="21" x14ac:dyDescent="0.25">
      <c r="A128" s="3" t="s">
        <v>120</v>
      </c>
      <c r="C128" s="1" t="s">
        <v>140</v>
      </c>
      <c r="E128" s="4">
        <v>28356164392</v>
      </c>
      <c r="G128" s="9">
        <f t="shared" si="2"/>
        <v>1.6699681105776361E-2</v>
      </c>
      <c r="I128" s="4">
        <v>82700426662</v>
      </c>
      <c r="K128" s="9">
        <f t="shared" si="3"/>
        <v>6.0848337680216823E-3</v>
      </c>
    </row>
    <row r="129" spans="1:11" ht="21" x14ac:dyDescent="0.25">
      <c r="A129" s="3" t="s">
        <v>112</v>
      </c>
      <c r="C129" s="1" t="s">
        <v>141</v>
      </c>
      <c r="E129" s="4">
        <v>50136986300</v>
      </c>
      <c r="G129" s="9">
        <f t="shared" si="2"/>
        <v>2.9526972380329902E-2</v>
      </c>
      <c r="I129" s="4">
        <v>114136986300</v>
      </c>
      <c r="K129" s="9">
        <f t="shared" si="3"/>
        <v>8.3978356152494427E-3</v>
      </c>
    </row>
    <row r="130" spans="1:11" ht="21" x14ac:dyDescent="0.25">
      <c r="A130" s="3" t="s">
        <v>116</v>
      </c>
      <c r="C130" s="1" t="s">
        <v>142</v>
      </c>
      <c r="E130" s="4">
        <v>98313227038</v>
      </c>
      <c r="G130" s="9">
        <f t="shared" si="2"/>
        <v>5.7899210814195447E-2</v>
      </c>
      <c r="I130" s="4">
        <v>190495604068</v>
      </c>
      <c r="K130" s="9">
        <f t="shared" si="3"/>
        <v>1.4016059300758906E-2</v>
      </c>
    </row>
    <row r="131" spans="1:11" ht="21" x14ac:dyDescent="0.25">
      <c r="A131" s="3" t="s">
        <v>105</v>
      </c>
      <c r="C131" s="1" t="s">
        <v>143</v>
      </c>
      <c r="E131" s="4">
        <v>26384459913</v>
      </c>
      <c r="G131" s="9">
        <f t="shared" si="2"/>
        <v>1.5538493168686376E-2</v>
      </c>
      <c r="I131" s="4">
        <v>46712328753</v>
      </c>
      <c r="K131" s="9">
        <f t="shared" si="3"/>
        <v>3.4369442438413494E-3</v>
      </c>
    </row>
    <row r="132" spans="1:11" ht="21" x14ac:dyDescent="0.25">
      <c r="A132" s="3" t="s">
        <v>105</v>
      </c>
      <c r="C132" s="1" t="s">
        <v>144</v>
      </c>
      <c r="E132" s="4">
        <v>65955348466</v>
      </c>
      <c r="G132" s="9">
        <f t="shared" si="2"/>
        <v>3.8842816375874112E-2</v>
      </c>
      <c r="I132" s="4">
        <v>114657534240</v>
      </c>
      <c r="K132" s="9">
        <f t="shared" si="3"/>
        <v>8.4361358733137885E-3</v>
      </c>
    </row>
    <row r="133" spans="1:11" ht="21" x14ac:dyDescent="0.25">
      <c r="A133" s="3" t="s">
        <v>105</v>
      </c>
      <c r="C133" s="1" t="s">
        <v>145</v>
      </c>
      <c r="E133" s="4">
        <v>21063013674</v>
      </c>
      <c r="G133" s="9">
        <f t="shared" si="2"/>
        <v>1.240455537708913E-2</v>
      </c>
      <c r="I133" s="4">
        <v>33937330606</v>
      </c>
      <c r="K133" s="9">
        <f t="shared" si="3"/>
        <v>2.4970006032966523E-3</v>
      </c>
    </row>
    <row r="134" spans="1:11" ht="21" x14ac:dyDescent="0.25">
      <c r="A134" s="3" t="s">
        <v>105</v>
      </c>
      <c r="C134" s="1" t="s">
        <v>146</v>
      </c>
      <c r="E134" s="4">
        <v>184301369849</v>
      </c>
      <c r="G134" s="9">
        <f t="shared" si="2"/>
        <v>0.10853985966819846</v>
      </c>
      <c r="I134" s="4">
        <v>291022681313</v>
      </c>
      <c r="K134" s="9">
        <f t="shared" si="3"/>
        <v>2.1412521192314852E-2</v>
      </c>
    </row>
    <row r="135" spans="1:11" ht="21" x14ac:dyDescent="0.25">
      <c r="A135" s="3" t="s">
        <v>105</v>
      </c>
      <c r="C135" s="1" t="s">
        <v>147</v>
      </c>
      <c r="E135" s="4">
        <v>31594520542</v>
      </c>
      <c r="G135" s="9">
        <f t="shared" si="2"/>
        <v>1.8606833083890398E-2</v>
      </c>
      <c r="I135" s="4">
        <v>48873209056</v>
      </c>
      <c r="K135" s="9">
        <f t="shared" si="3"/>
        <v>3.5959349282556653E-3</v>
      </c>
    </row>
    <row r="136" spans="1:11" ht="21" x14ac:dyDescent="0.25">
      <c r="A136" s="3" t="s">
        <v>148</v>
      </c>
      <c r="C136" s="1" t="s">
        <v>149</v>
      </c>
      <c r="E136" s="4">
        <v>131643835602</v>
      </c>
      <c r="G136" s="9">
        <f t="shared" si="2"/>
        <v>7.7528471188962236E-2</v>
      </c>
      <c r="I136" s="4">
        <v>199403398434</v>
      </c>
      <c r="K136" s="9">
        <f t="shared" si="3"/>
        <v>1.4671466414658788E-2</v>
      </c>
    </row>
    <row r="137" spans="1:11" ht="21" x14ac:dyDescent="0.25">
      <c r="A137" s="3" t="s">
        <v>150</v>
      </c>
      <c r="C137" s="1" t="s">
        <v>151</v>
      </c>
      <c r="E137" s="4">
        <v>50024657530</v>
      </c>
      <c r="G137" s="9">
        <f t="shared" ref="G137:G154" si="4">+E137/$E$155</f>
        <v>2.9460819052535916E-2</v>
      </c>
      <c r="I137" s="4">
        <v>75773291402</v>
      </c>
      <c r="K137" s="9">
        <f t="shared" ref="K137:K154" si="5">+I137/$I$155</f>
        <v>5.5751572373554945E-3</v>
      </c>
    </row>
    <row r="138" spans="1:11" ht="21" x14ac:dyDescent="0.25">
      <c r="A138" s="3" t="s">
        <v>152</v>
      </c>
      <c r="C138" s="1" t="s">
        <v>153</v>
      </c>
      <c r="E138" s="4">
        <v>26328767108</v>
      </c>
      <c r="G138" s="9">
        <f t="shared" si="4"/>
        <v>1.5505694230489765E-2</v>
      </c>
      <c r="I138" s="4">
        <v>29716745248</v>
      </c>
      <c r="K138" s="9">
        <f t="shared" si="5"/>
        <v>2.1864633866975425E-3</v>
      </c>
    </row>
    <row r="139" spans="1:11" ht="21" x14ac:dyDescent="0.25">
      <c r="A139" s="3" t="s">
        <v>154</v>
      </c>
      <c r="C139" s="1" t="s">
        <v>155</v>
      </c>
      <c r="E139" s="4">
        <v>47014520547</v>
      </c>
      <c r="G139" s="9">
        <f t="shared" si="4"/>
        <v>2.7688071264581008E-2</v>
      </c>
      <c r="I139" s="4">
        <v>53093209071</v>
      </c>
      <c r="K139" s="9">
        <f t="shared" si="5"/>
        <v>3.9064290771827449E-3</v>
      </c>
    </row>
    <row r="140" spans="1:11" ht="21" x14ac:dyDescent="0.25">
      <c r="A140" s="3" t="s">
        <v>156</v>
      </c>
      <c r="C140" s="1" t="s">
        <v>157</v>
      </c>
      <c r="E140" s="4">
        <v>55948394520</v>
      </c>
      <c r="G140" s="9">
        <f t="shared" si="4"/>
        <v>3.2949461497964842E-2</v>
      </c>
      <c r="I140" s="4">
        <v>61368558453</v>
      </c>
      <c r="K140" s="9">
        <f t="shared" si="5"/>
        <v>4.5153029052171553E-3</v>
      </c>
    </row>
    <row r="141" spans="1:11" ht="21" x14ac:dyDescent="0.25">
      <c r="A141" s="3" t="s">
        <v>156</v>
      </c>
      <c r="C141" s="1" t="s">
        <v>158</v>
      </c>
      <c r="E141" s="4">
        <v>13126015233</v>
      </c>
      <c r="G141" s="9">
        <f t="shared" si="4"/>
        <v>7.7302510152785263E-3</v>
      </c>
      <c r="I141" s="4">
        <v>14435030412</v>
      </c>
      <c r="K141" s="9">
        <f t="shared" si="5"/>
        <v>1.062083522886064E-3</v>
      </c>
    </row>
    <row r="142" spans="1:11" ht="21" x14ac:dyDescent="0.25">
      <c r="A142" s="3" t="s">
        <v>105</v>
      </c>
      <c r="C142" s="1" t="s">
        <v>159</v>
      </c>
      <c r="E142" s="4">
        <v>42465753400</v>
      </c>
      <c r="G142" s="9">
        <f t="shared" si="4"/>
        <v>2.5009184242725427E-2</v>
      </c>
      <c r="I142" s="4">
        <v>42465753400</v>
      </c>
      <c r="K142" s="9">
        <f t="shared" si="5"/>
        <v>3.1244947662589554E-3</v>
      </c>
    </row>
    <row r="143" spans="1:11" ht="21" x14ac:dyDescent="0.25">
      <c r="A143" s="3" t="s">
        <v>160</v>
      </c>
      <c r="C143" s="1" t="s">
        <v>161</v>
      </c>
      <c r="E143" s="4">
        <v>104699999994</v>
      </c>
      <c r="G143" s="9">
        <f t="shared" si="4"/>
        <v>6.1660547156648281E-2</v>
      </c>
      <c r="I143" s="4">
        <v>104699999994</v>
      </c>
      <c r="K143" s="9">
        <f t="shared" si="5"/>
        <v>7.7034922453198644E-3</v>
      </c>
    </row>
    <row r="144" spans="1:11" ht="21" x14ac:dyDescent="0.25">
      <c r="A144" s="3" t="s">
        <v>116</v>
      </c>
      <c r="C144" s="1" t="s">
        <v>162</v>
      </c>
      <c r="E144" s="4">
        <v>104699999994</v>
      </c>
      <c r="G144" s="9">
        <f t="shared" si="4"/>
        <v>6.1660547156648281E-2</v>
      </c>
      <c r="I144" s="4">
        <v>104699999994</v>
      </c>
      <c r="K144" s="9">
        <f t="shared" si="5"/>
        <v>7.7034922453198644E-3</v>
      </c>
    </row>
    <row r="145" spans="1:11" ht="21" x14ac:dyDescent="0.25">
      <c r="A145" s="3" t="s">
        <v>109</v>
      </c>
      <c r="C145" s="1" t="s">
        <v>163</v>
      </c>
      <c r="E145" s="4">
        <v>46712328762</v>
      </c>
      <c r="G145" s="9">
        <f t="shared" si="4"/>
        <v>2.7510102679954341E-2</v>
      </c>
      <c r="I145" s="4">
        <v>46712328762</v>
      </c>
      <c r="K145" s="9">
        <f t="shared" si="5"/>
        <v>3.436944244503541E-3</v>
      </c>
    </row>
    <row r="146" spans="1:11" ht="21" x14ac:dyDescent="0.25">
      <c r="A146" s="3" t="s">
        <v>164</v>
      </c>
      <c r="C146" s="1" t="s">
        <v>165</v>
      </c>
      <c r="E146" s="4">
        <v>18400273961</v>
      </c>
      <c r="G146" s="9">
        <f t="shared" si="4"/>
        <v>1.0836398857043995E-2</v>
      </c>
      <c r="I146" s="4">
        <v>18400273961</v>
      </c>
      <c r="K146" s="9">
        <f t="shared" si="5"/>
        <v>1.3538335031370347E-3</v>
      </c>
    </row>
    <row r="147" spans="1:11" ht="21" x14ac:dyDescent="0.25">
      <c r="A147" s="3" t="s">
        <v>156</v>
      </c>
      <c r="C147" s="1" t="s">
        <v>166</v>
      </c>
      <c r="E147" s="4">
        <v>9355684920</v>
      </c>
      <c r="G147" s="9">
        <f t="shared" si="4"/>
        <v>5.5098056468525503E-3</v>
      </c>
      <c r="I147" s="4">
        <v>9355684920</v>
      </c>
      <c r="K147" s="9">
        <f t="shared" si="5"/>
        <v>6.88361473113717E-4</v>
      </c>
    </row>
    <row r="148" spans="1:11" ht="21" x14ac:dyDescent="0.25">
      <c r="A148" s="3" t="s">
        <v>105</v>
      </c>
      <c r="C148" s="1" t="s">
        <v>167</v>
      </c>
      <c r="E148" s="4">
        <v>2378082182</v>
      </c>
      <c r="G148" s="9">
        <f t="shared" si="4"/>
        <v>1.400514312645646E-3</v>
      </c>
      <c r="I148" s="4">
        <v>2378082182</v>
      </c>
      <c r="K148" s="9">
        <f t="shared" si="5"/>
        <v>1.7497170629245627E-4</v>
      </c>
    </row>
    <row r="149" spans="1:11" ht="21" x14ac:dyDescent="0.25">
      <c r="A149" s="3" t="s">
        <v>120</v>
      </c>
      <c r="C149" s="1" t="s">
        <v>168</v>
      </c>
      <c r="E149" s="4">
        <v>14121917797</v>
      </c>
      <c r="G149" s="9">
        <f t="shared" si="4"/>
        <v>8.3167638807462238E-3</v>
      </c>
      <c r="I149" s="4">
        <v>14121917797</v>
      </c>
      <c r="K149" s="9">
        <f t="shared" si="5"/>
        <v>1.0390456947895737E-3</v>
      </c>
    </row>
    <row r="150" spans="1:11" ht="21" x14ac:dyDescent="0.25">
      <c r="A150" s="3" t="s">
        <v>164</v>
      </c>
      <c r="C150" s="1" t="s">
        <v>169</v>
      </c>
      <c r="E150" s="4">
        <v>7947616431</v>
      </c>
      <c r="G150" s="9">
        <f t="shared" si="4"/>
        <v>4.6805575716782379E-3</v>
      </c>
      <c r="I150" s="4">
        <v>7947616431</v>
      </c>
      <c r="K150" s="9">
        <f t="shared" si="5"/>
        <v>5.8476028222057116E-4</v>
      </c>
    </row>
    <row r="151" spans="1:11" ht="21" x14ac:dyDescent="0.25">
      <c r="A151" s="3" t="s">
        <v>170</v>
      </c>
      <c r="C151" s="1" t="s">
        <v>171</v>
      </c>
      <c r="E151" s="4">
        <v>5013698628</v>
      </c>
      <c r="G151" s="9">
        <f t="shared" si="4"/>
        <v>2.9526972368551382E-3</v>
      </c>
      <c r="I151" s="4">
        <v>5013698628</v>
      </c>
      <c r="K151" s="9">
        <f t="shared" si="5"/>
        <v>3.6889196278302002E-4</v>
      </c>
    </row>
    <row r="152" spans="1:11" ht="21" x14ac:dyDescent="0.25">
      <c r="A152" s="3" t="s">
        <v>105</v>
      </c>
      <c r="C152" s="1" t="s">
        <v>172</v>
      </c>
      <c r="E152" s="4">
        <v>6115068492</v>
      </c>
      <c r="G152" s="9">
        <f t="shared" si="4"/>
        <v>3.6013225323658837E-3</v>
      </c>
      <c r="I152" s="4">
        <v>6115068492</v>
      </c>
      <c r="K152" s="9">
        <f t="shared" si="5"/>
        <v>4.4992724651787391E-4</v>
      </c>
    </row>
    <row r="153" spans="1:11" ht="21" x14ac:dyDescent="0.25">
      <c r="A153" s="3" t="s">
        <v>112</v>
      </c>
      <c r="C153" s="1" t="s">
        <v>349</v>
      </c>
      <c r="E153" s="4">
        <v>15876712328</v>
      </c>
      <c r="G153" s="9">
        <f t="shared" si="4"/>
        <v>9.3502079202414934E-3</v>
      </c>
      <c r="I153" s="4">
        <v>15876712328</v>
      </c>
      <c r="K153" s="9">
        <f t="shared" si="5"/>
        <v>1.1681578825876908E-3</v>
      </c>
    </row>
    <row r="154" spans="1:11" ht="21.75" thickBot="1" x14ac:dyDescent="0.3">
      <c r="A154" s="3" t="s">
        <v>173</v>
      </c>
      <c r="C154" s="1" t="s">
        <v>174</v>
      </c>
      <c r="E154" s="4">
        <v>9400684930</v>
      </c>
      <c r="G154" s="9">
        <f t="shared" si="4"/>
        <v>5.5363073205756987E-3</v>
      </c>
      <c r="I154" s="4">
        <v>9400684930</v>
      </c>
      <c r="K154" s="9">
        <f t="shared" si="5"/>
        <v>6.9167243040210453E-4</v>
      </c>
    </row>
    <row r="155" spans="1:11" ht="21.75" thickBot="1" x14ac:dyDescent="0.3">
      <c r="A155" s="3" t="s">
        <v>25</v>
      </c>
      <c r="C155" s="1" t="s">
        <v>25</v>
      </c>
      <c r="E155" s="5">
        <f>SUM(E8:E154)</f>
        <v>1698006339905</v>
      </c>
      <c r="F155" s="3"/>
      <c r="G155" s="10">
        <f>SUM(G8:G154)</f>
        <v>1.0000000000000002</v>
      </c>
      <c r="H155" s="3"/>
      <c r="I155" s="5">
        <f>SUM(I8:I154)</f>
        <v>13591238448719</v>
      </c>
      <c r="J155" s="3"/>
      <c r="K155" s="10">
        <f>SUM(K8:K154)</f>
        <v>0.99999999999999978</v>
      </c>
    </row>
    <row r="156" spans="1:11" ht="19.5" thickTop="1" x14ac:dyDescent="0.25"/>
  </sheetData>
  <mergeCells count="12">
    <mergeCell ref="I7"/>
    <mergeCell ref="K7"/>
    <mergeCell ref="I6:K6"/>
    <mergeCell ref="A2:K2"/>
    <mergeCell ref="A3:K3"/>
    <mergeCell ref="A4:K4"/>
    <mergeCell ref="A7"/>
    <mergeCell ref="C7"/>
    <mergeCell ref="A6:C6"/>
    <mergeCell ref="E7"/>
    <mergeCell ref="G7"/>
    <mergeCell ref="E6:G6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1"/>
  <sheetViews>
    <sheetView rightToLeft="1" workbookViewId="0">
      <selection activeCell="B11" sqref="B11"/>
    </sheetView>
  </sheetViews>
  <sheetFormatPr defaultRowHeight="18.75" x14ac:dyDescent="0.25"/>
  <cols>
    <col min="1" max="1" width="35.7109375" style="1" bestFit="1" customWidth="1"/>
    <col min="2" max="2" width="1" style="1" customWidth="1"/>
    <col min="3" max="3" width="22" style="1" customWidth="1"/>
    <col min="4" max="4" width="1" style="1" customWidth="1"/>
    <col min="5" max="5" width="22" style="1" customWidth="1"/>
    <col min="6" max="6" width="1" style="1" customWidth="1"/>
    <col min="7" max="7" width="9.140625" style="1" customWidth="1"/>
    <col min="8" max="16384" width="9.140625" style="1"/>
  </cols>
  <sheetData>
    <row r="2" spans="1:5" ht="26.25" x14ac:dyDescent="0.25">
      <c r="A2" s="31" t="s">
        <v>0</v>
      </c>
      <c r="B2" s="31" t="s">
        <v>0</v>
      </c>
      <c r="C2" s="31" t="s">
        <v>0</v>
      </c>
      <c r="D2" s="31" t="s">
        <v>0</v>
      </c>
      <c r="E2" s="31" t="s">
        <v>0</v>
      </c>
    </row>
    <row r="3" spans="1:5" ht="26.25" x14ac:dyDescent="0.25">
      <c r="A3" s="31" t="s">
        <v>175</v>
      </c>
      <c r="B3" s="31" t="s">
        <v>175</v>
      </c>
      <c r="C3" s="31" t="s">
        <v>175</v>
      </c>
      <c r="D3" s="31" t="s">
        <v>175</v>
      </c>
      <c r="E3" s="31" t="s">
        <v>175</v>
      </c>
    </row>
    <row r="4" spans="1:5" ht="26.25" x14ac:dyDescent="0.25">
      <c r="A4" s="31" t="s">
        <v>2</v>
      </c>
      <c r="B4" s="31" t="s">
        <v>2</v>
      </c>
      <c r="C4" s="31" t="s">
        <v>2</v>
      </c>
      <c r="D4" s="31" t="s">
        <v>2</v>
      </c>
      <c r="E4" s="31" t="s">
        <v>2</v>
      </c>
    </row>
    <row r="5" spans="1:5" ht="26.25" x14ac:dyDescent="0.25">
      <c r="E5" s="40" t="s">
        <v>407</v>
      </c>
    </row>
    <row r="6" spans="1:5" ht="26.25" x14ac:dyDescent="0.25">
      <c r="A6" s="30" t="s">
        <v>350</v>
      </c>
      <c r="C6" s="30" t="s">
        <v>177</v>
      </c>
      <c r="E6" s="30" t="s">
        <v>408</v>
      </c>
    </row>
    <row r="7" spans="1:5" ht="26.25" x14ac:dyDescent="0.25">
      <c r="A7" s="30" t="s">
        <v>350</v>
      </c>
      <c r="C7" s="30" t="s">
        <v>102</v>
      </c>
      <c r="E7" s="30" t="s">
        <v>102</v>
      </c>
    </row>
    <row r="8" spans="1:5" ht="21" x14ac:dyDescent="0.25">
      <c r="A8" s="3" t="s">
        <v>350</v>
      </c>
      <c r="C8" s="4">
        <v>28999666</v>
      </c>
      <c r="E8" s="4">
        <v>7375475672</v>
      </c>
    </row>
    <row r="9" spans="1:5" ht="21" x14ac:dyDescent="0.25">
      <c r="A9" s="3" t="s">
        <v>351</v>
      </c>
      <c r="C9" s="4">
        <v>0</v>
      </c>
      <c r="E9" s="4">
        <v>2420710362</v>
      </c>
    </row>
    <row r="10" spans="1:5" ht="21.75" thickBot="1" x14ac:dyDescent="0.3">
      <c r="A10" s="3" t="s">
        <v>392</v>
      </c>
      <c r="C10" s="4">
        <v>993534721285</v>
      </c>
      <c r="E10" s="4">
        <v>0</v>
      </c>
    </row>
    <row r="11" spans="1:5" ht="21.75" thickBot="1" x14ac:dyDescent="0.3">
      <c r="A11" s="3" t="s">
        <v>25</v>
      </c>
      <c r="C11" s="5">
        <f>SUM(C8:C10)</f>
        <v>993563720951</v>
      </c>
      <c r="D11" s="3"/>
      <c r="E11" s="5">
        <f>SUM(E8:E10)</f>
        <v>9796186034</v>
      </c>
    </row>
  </sheetData>
  <mergeCells count="8">
    <mergeCell ref="A2:E2"/>
    <mergeCell ref="A3:E3"/>
    <mergeCell ref="A4:E4"/>
    <mergeCell ref="A6:A7"/>
    <mergeCell ref="C7"/>
    <mergeCell ref="C6"/>
    <mergeCell ref="E7"/>
    <mergeCell ref="E6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S11"/>
  <sheetViews>
    <sheetView rightToLeft="1" workbookViewId="0">
      <selection sqref="A1:H1"/>
    </sheetView>
  </sheetViews>
  <sheetFormatPr defaultRowHeight="18.75" x14ac:dyDescent="0.25"/>
  <cols>
    <col min="1" max="1" width="24.42578125" style="1" bestFit="1" customWidth="1"/>
    <col min="2" max="2" width="1" style="1" customWidth="1"/>
    <col min="3" max="3" width="20" style="1" customWidth="1"/>
    <col min="4" max="4" width="1" style="1" customWidth="1"/>
    <col min="5" max="5" width="35" style="1" customWidth="1"/>
    <col min="6" max="6" width="1" style="1" customWidth="1"/>
    <col min="7" max="7" width="24" style="1" customWidth="1"/>
    <col min="8" max="8" width="1" style="1" customWidth="1"/>
    <col min="9" max="9" width="23" style="1" customWidth="1"/>
    <col min="10" max="10" width="1" style="1" customWidth="1"/>
    <col min="11" max="11" width="21" style="1" customWidth="1"/>
    <col min="12" max="12" width="1" style="1" customWidth="1"/>
    <col min="13" max="13" width="24" style="1" customWidth="1"/>
    <col min="14" max="14" width="1" style="1" customWidth="1"/>
    <col min="15" max="15" width="23" style="1" customWidth="1"/>
    <col min="16" max="16" width="1" style="1" customWidth="1"/>
    <col min="17" max="17" width="21" style="1" customWidth="1"/>
    <col min="18" max="18" width="1" style="1" customWidth="1"/>
    <col min="19" max="19" width="24" style="1" customWidth="1"/>
    <col min="20" max="20" width="1" style="1" customWidth="1"/>
    <col min="21" max="21" width="9.140625" style="1" customWidth="1"/>
    <col min="22" max="16384" width="9.140625" style="1"/>
  </cols>
  <sheetData>
    <row r="2" spans="1:19" ht="26.25" x14ac:dyDescent="0.25">
      <c r="A2" s="31" t="s">
        <v>0</v>
      </c>
      <c r="B2" s="31" t="s">
        <v>0</v>
      </c>
      <c r="C2" s="31" t="s">
        <v>0</v>
      </c>
      <c r="D2" s="31" t="s">
        <v>0</v>
      </c>
      <c r="E2" s="31" t="s">
        <v>0</v>
      </c>
      <c r="F2" s="31" t="s">
        <v>0</v>
      </c>
      <c r="G2" s="31" t="s">
        <v>0</v>
      </c>
      <c r="H2" s="31" t="s">
        <v>0</v>
      </c>
      <c r="I2" s="31" t="s">
        <v>0</v>
      </c>
      <c r="J2" s="31" t="s">
        <v>0</v>
      </c>
      <c r="K2" s="31" t="s">
        <v>0</v>
      </c>
      <c r="L2" s="31" t="s">
        <v>0</v>
      </c>
      <c r="M2" s="31" t="s">
        <v>0</v>
      </c>
      <c r="N2" s="31" t="s">
        <v>0</v>
      </c>
      <c r="O2" s="31" t="s">
        <v>0</v>
      </c>
      <c r="P2" s="31" t="s">
        <v>0</v>
      </c>
      <c r="Q2" s="31" t="s">
        <v>0</v>
      </c>
      <c r="R2" s="31" t="s">
        <v>0</v>
      </c>
      <c r="S2" s="31" t="s">
        <v>0</v>
      </c>
    </row>
    <row r="3" spans="1:19" ht="26.25" x14ac:dyDescent="0.25">
      <c r="A3" s="31" t="s">
        <v>175</v>
      </c>
      <c r="B3" s="31" t="s">
        <v>175</v>
      </c>
      <c r="C3" s="31" t="s">
        <v>175</v>
      </c>
      <c r="D3" s="31" t="s">
        <v>175</v>
      </c>
      <c r="E3" s="31" t="s">
        <v>175</v>
      </c>
      <c r="F3" s="31" t="s">
        <v>175</v>
      </c>
      <c r="G3" s="31" t="s">
        <v>175</v>
      </c>
      <c r="H3" s="31" t="s">
        <v>175</v>
      </c>
      <c r="I3" s="31" t="s">
        <v>175</v>
      </c>
      <c r="J3" s="31" t="s">
        <v>175</v>
      </c>
      <c r="K3" s="31" t="s">
        <v>175</v>
      </c>
      <c r="L3" s="31" t="s">
        <v>175</v>
      </c>
      <c r="M3" s="31" t="s">
        <v>175</v>
      </c>
      <c r="N3" s="31" t="s">
        <v>175</v>
      </c>
      <c r="O3" s="31" t="s">
        <v>175</v>
      </c>
      <c r="P3" s="31" t="s">
        <v>175</v>
      </c>
      <c r="Q3" s="31" t="s">
        <v>175</v>
      </c>
      <c r="R3" s="31" t="s">
        <v>175</v>
      </c>
      <c r="S3" s="31" t="s">
        <v>175</v>
      </c>
    </row>
    <row r="4" spans="1:19" ht="26.25" x14ac:dyDescent="0.25">
      <c r="A4" s="31" t="s">
        <v>2</v>
      </c>
      <c r="B4" s="31" t="s">
        <v>2</v>
      </c>
      <c r="C4" s="31" t="s">
        <v>2</v>
      </c>
      <c r="D4" s="31" t="s">
        <v>2</v>
      </c>
      <c r="E4" s="31" t="s">
        <v>2</v>
      </c>
      <c r="F4" s="31" t="s">
        <v>2</v>
      </c>
      <c r="G4" s="31" t="s">
        <v>2</v>
      </c>
      <c r="H4" s="31" t="s">
        <v>2</v>
      </c>
      <c r="I4" s="31" t="s">
        <v>2</v>
      </c>
      <c r="J4" s="31" t="s">
        <v>2</v>
      </c>
      <c r="K4" s="31" t="s">
        <v>2</v>
      </c>
      <c r="L4" s="31" t="s">
        <v>2</v>
      </c>
      <c r="M4" s="31" t="s">
        <v>2</v>
      </c>
      <c r="N4" s="31" t="s">
        <v>2</v>
      </c>
      <c r="O4" s="31" t="s">
        <v>2</v>
      </c>
      <c r="P4" s="31" t="s">
        <v>2</v>
      </c>
      <c r="Q4" s="31" t="s">
        <v>2</v>
      </c>
      <c r="R4" s="31" t="s">
        <v>2</v>
      </c>
      <c r="S4" s="31" t="s">
        <v>2</v>
      </c>
    </row>
    <row r="6" spans="1:19" ht="26.25" x14ac:dyDescent="0.25">
      <c r="A6" s="30" t="s">
        <v>3</v>
      </c>
      <c r="C6" s="30" t="s">
        <v>215</v>
      </c>
      <c r="D6" s="30" t="s">
        <v>215</v>
      </c>
      <c r="E6" s="30" t="s">
        <v>215</v>
      </c>
      <c r="F6" s="30" t="s">
        <v>215</v>
      </c>
      <c r="G6" s="30" t="s">
        <v>215</v>
      </c>
      <c r="I6" s="30" t="s">
        <v>177</v>
      </c>
      <c r="J6" s="30" t="s">
        <v>177</v>
      </c>
      <c r="K6" s="30" t="s">
        <v>177</v>
      </c>
      <c r="L6" s="30" t="s">
        <v>177</v>
      </c>
      <c r="M6" s="30" t="s">
        <v>177</v>
      </c>
      <c r="O6" s="30" t="s">
        <v>178</v>
      </c>
      <c r="P6" s="30" t="s">
        <v>178</v>
      </c>
      <c r="Q6" s="30" t="s">
        <v>178</v>
      </c>
      <c r="R6" s="30" t="s">
        <v>178</v>
      </c>
      <c r="S6" s="30" t="s">
        <v>178</v>
      </c>
    </row>
    <row r="7" spans="1:19" ht="26.25" x14ac:dyDescent="0.25">
      <c r="A7" s="30" t="s">
        <v>3</v>
      </c>
      <c r="C7" s="30" t="s">
        <v>216</v>
      </c>
      <c r="E7" s="30" t="s">
        <v>217</v>
      </c>
      <c r="G7" s="30" t="s">
        <v>218</v>
      </c>
      <c r="I7" s="30" t="s">
        <v>219</v>
      </c>
      <c r="K7" s="30" t="s">
        <v>181</v>
      </c>
      <c r="M7" s="30" t="s">
        <v>220</v>
      </c>
      <c r="O7" s="30" t="s">
        <v>219</v>
      </c>
      <c r="Q7" s="30" t="s">
        <v>181</v>
      </c>
      <c r="S7" s="30" t="s">
        <v>220</v>
      </c>
    </row>
    <row r="8" spans="1:19" ht="21" x14ac:dyDescent="0.25">
      <c r="A8" s="3" t="s">
        <v>221</v>
      </c>
      <c r="C8" s="1" t="s">
        <v>222</v>
      </c>
      <c r="E8" s="4">
        <v>449500000</v>
      </c>
      <c r="G8" s="4">
        <v>670</v>
      </c>
      <c r="I8" s="4">
        <v>0</v>
      </c>
      <c r="K8" s="4">
        <v>0</v>
      </c>
      <c r="M8" s="4">
        <v>0</v>
      </c>
      <c r="O8" s="4">
        <v>301165000000</v>
      </c>
      <c r="Q8" s="4">
        <v>0</v>
      </c>
      <c r="S8" s="4">
        <f>+O8-Q8</f>
        <v>301165000000</v>
      </c>
    </row>
    <row r="9" spans="1:19" ht="21" x14ac:dyDescent="0.25">
      <c r="A9" s="3" t="s">
        <v>223</v>
      </c>
      <c r="C9" s="1" t="s">
        <v>224</v>
      </c>
      <c r="E9" s="4">
        <v>356555</v>
      </c>
      <c r="G9" s="4">
        <v>150</v>
      </c>
      <c r="I9" s="4">
        <v>0</v>
      </c>
      <c r="K9" s="4">
        <v>0</v>
      </c>
      <c r="M9" s="4">
        <v>0</v>
      </c>
      <c r="O9" s="4">
        <v>53483250</v>
      </c>
      <c r="Q9" s="4">
        <v>0</v>
      </c>
      <c r="S9" s="4">
        <f t="shared" ref="S9:S10" si="0">+O9-Q9</f>
        <v>53483250</v>
      </c>
    </row>
    <row r="10" spans="1:19" ht="21" x14ac:dyDescent="0.25">
      <c r="A10" s="3" t="s">
        <v>383</v>
      </c>
      <c r="C10" s="1" t="s">
        <v>370</v>
      </c>
      <c r="E10" s="4" t="s">
        <v>370</v>
      </c>
      <c r="G10" s="4">
        <v>0</v>
      </c>
      <c r="I10" s="4">
        <v>0</v>
      </c>
      <c r="K10" s="4">
        <v>0</v>
      </c>
      <c r="M10" s="4">
        <v>0</v>
      </c>
      <c r="O10" s="4">
        <v>1753</v>
      </c>
      <c r="Q10" s="4"/>
      <c r="S10" s="4">
        <f t="shared" si="0"/>
        <v>1753</v>
      </c>
    </row>
    <row r="11" spans="1:19" ht="21" x14ac:dyDescent="0.25">
      <c r="A11" s="3" t="s">
        <v>25</v>
      </c>
      <c r="C11" s="1" t="s">
        <v>25</v>
      </c>
      <c r="E11" s="1" t="s">
        <v>25</v>
      </c>
      <c r="G11" s="1" t="s">
        <v>25</v>
      </c>
      <c r="I11" s="5">
        <f>SUM(I8:I9)</f>
        <v>0</v>
      </c>
      <c r="J11" s="3"/>
      <c r="K11" s="5">
        <f>SUM(K8:K9)</f>
        <v>0</v>
      </c>
      <c r="L11" s="3"/>
      <c r="M11" s="5">
        <f>SUM(M8:M9)</f>
        <v>0</v>
      </c>
      <c r="N11" s="3"/>
      <c r="O11" s="5">
        <f>SUM(O8:O10)</f>
        <v>301218485003</v>
      </c>
      <c r="P11" s="3"/>
      <c r="Q11" s="5">
        <f>SUM(Q8:Q9)</f>
        <v>0</v>
      </c>
      <c r="R11" s="3"/>
      <c r="S11" s="5">
        <f>SUM(S8:S10)</f>
        <v>301218485003</v>
      </c>
    </row>
  </sheetData>
  <mergeCells count="16">
    <mergeCell ref="Q7"/>
    <mergeCell ref="S7"/>
    <mergeCell ref="O6:S6"/>
    <mergeCell ref="A2:S2"/>
    <mergeCell ref="A3:S3"/>
    <mergeCell ref="A4:S4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M65"/>
  <sheetViews>
    <sheetView rightToLeft="1" topLeftCell="A40" zoomScale="115" zoomScaleNormal="115" workbookViewId="0">
      <selection sqref="A1:H1"/>
    </sheetView>
  </sheetViews>
  <sheetFormatPr defaultRowHeight="18.75" x14ac:dyDescent="0.25"/>
  <cols>
    <col min="1" max="1" width="43.42578125" style="1" bestFit="1" customWidth="1"/>
    <col min="2" max="2" width="1" style="1" customWidth="1"/>
    <col min="3" max="3" width="23" style="1" customWidth="1"/>
    <col min="4" max="4" width="1" style="1" customWidth="1"/>
    <col min="5" max="5" width="23" style="1" customWidth="1"/>
    <col min="6" max="6" width="1" style="1" customWidth="1"/>
    <col min="7" max="7" width="23" style="1" customWidth="1"/>
    <col min="8" max="8" width="1" style="1" customWidth="1"/>
    <col min="9" max="9" width="23" style="1" customWidth="1"/>
    <col min="10" max="10" width="1" style="1" customWidth="1"/>
    <col min="11" max="11" width="23" style="1" customWidth="1"/>
    <col min="12" max="12" width="1" style="1" customWidth="1"/>
    <col min="13" max="13" width="23" style="1" customWidth="1"/>
    <col min="14" max="14" width="1" style="1" customWidth="1"/>
    <col min="15" max="15" width="14.85546875" style="1" bestFit="1" customWidth="1"/>
    <col min="16" max="16384" width="9.140625" style="1"/>
  </cols>
  <sheetData>
    <row r="2" spans="1:13" ht="26.25" x14ac:dyDescent="0.25">
      <c r="A2" s="31" t="s">
        <v>0</v>
      </c>
      <c r="B2" s="31" t="s">
        <v>0</v>
      </c>
      <c r="C2" s="31" t="s">
        <v>0</v>
      </c>
      <c r="D2" s="31" t="s">
        <v>0</v>
      </c>
      <c r="E2" s="31" t="s">
        <v>0</v>
      </c>
      <c r="F2" s="31" t="s">
        <v>0</v>
      </c>
      <c r="G2" s="31" t="s">
        <v>0</v>
      </c>
      <c r="H2" s="31" t="s">
        <v>0</v>
      </c>
      <c r="I2" s="31" t="s">
        <v>0</v>
      </c>
      <c r="J2" s="31" t="s">
        <v>0</v>
      </c>
      <c r="K2" s="31" t="s">
        <v>0</v>
      </c>
      <c r="L2" s="31" t="s">
        <v>0</v>
      </c>
      <c r="M2" s="31" t="s">
        <v>0</v>
      </c>
    </row>
    <row r="3" spans="1:13" ht="26.25" x14ac:dyDescent="0.25">
      <c r="A3" s="31" t="s">
        <v>175</v>
      </c>
      <c r="B3" s="31" t="s">
        <v>175</v>
      </c>
      <c r="C3" s="31" t="s">
        <v>175</v>
      </c>
      <c r="D3" s="31" t="s">
        <v>175</v>
      </c>
      <c r="E3" s="31" t="s">
        <v>175</v>
      </c>
      <c r="F3" s="31" t="s">
        <v>175</v>
      </c>
      <c r="G3" s="31" t="s">
        <v>175</v>
      </c>
      <c r="H3" s="31" t="s">
        <v>175</v>
      </c>
      <c r="I3" s="31" t="s">
        <v>175</v>
      </c>
      <c r="J3" s="31" t="s">
        <v>175</v>
      </c>
      <c r="K3" s="31" t="s">
        <v>175</v>
      </c>
      <c r="L3" s="31" t="s">
        <v>175</v>
      </c>
      <c r="M3" s="31" t="s">
        <v>175</v>
      </c>
    </row>
    <row r="4" spans="1:13" ht="26.25" x14ac:dyDescent="0.25">
      <c r="A4" s="31" t="s">
        <v>2</v>
      </c>
      <c r="B4" s="31" t="s">
        <v>2</v>
      </c>
      <c r="C4" s="31" t="s">
        <v>2</v>
      </c>
      <c r="D4" s="31" t="s">
        <v>2</v>
      </c>
      <c r="E4" s="31" t="s">
        <v>2</v>
      </c>
      <c r="F4" s="31" t="s">
        <v>2</v>
      </c>
      <c r="G4" s="31" t="s">
        <v>2</v>
      </c>
      <c r="H4" s="31" t="s">
        <v>2</v>
      </c>
      <c r="I4" s="31" t="s">
        <v>2</v>
      </c>
      <c r="J4" s="31" t="s">
        <v>2</v>
      </c>
      <c r="K4" s="31" t="s">
        <v>2</v>
      </c>
      <c r="L4" s="31" t="s">
        <v>2</v>
      </c>
      <c r="M4" s="31" t="s">
        <v>2</v>
      </c>
    </row>
    <row r="6" spans="1:13" ht="27" thickBot="1" x14ac:dyDescent="0.3">
      <c r="A6" s="2" t="s">
        <v>176</v>
      </c>
      <c r="C6" s="30" t="s">
        <v>177</v>
      </c>
      <c r="D6" s="30" t="s">
        <v>177</v>
      </c>
      <c r="E6" s="30" t="s">
        <v>177</v>
      </c>
      <c r="F6" s="30" t="s">
        <v>177</v>
      </c>
      <c r="G6" s="30" t="s">
        <v>177</v>
      </c>
      <c r="I6" s="30" t="s">
        <v>178</v>
      </c>
      <c r="J6" s="30" t="s">
        <v>178</v>
      </c>
      <c r="K6" s="30" t="s">
        <v>178</v>
      </c>
      <c r="L6" s="30" t="s">
        <v>178</v>
      </c>
      <c r="M6" s="30" t="s">
        <v>178</v>
      </c>
    </row>
    <row r="7" spans="1:13" ht="27" thickBot="1" x14ac:dyDescent="0.3">
      <c r="A7" s="30" t="s">
        <v>179</v>
      </c>
      <c r="C7" s="30" t="s">
        <v>180</v>
      </c>
      <c r="E7" s="30" t="s">
        <v>181</v>
      </c>
      <c r="G7" s="30" t="s">
        <v>182</v>
      </c>
      <c r="I7" s="30" t="s">
        <v>180</v>
      </c>
      <c r="K7" s="30" t="s">
        <v>181</v>
      </c>
      <c r="M7" s="30" t="s">
        <v>182</v>
      </c>
    </row>
    <row r="8" spans="1:13" ht="21" x14ac:dyDescent="0.25">
      <c r="A8" s="3" t="s">
        <v>50</v>
      </c>
      <c r="C8" s="4">
        <v>1522928435</v>
      </c>
      <c r="E8" s="1" t="s">
        <v>25</v>
      </c>
      <c r="G8" s="4">
        <v>1522928435</v>
      </c>
      <c r="I8" s="4">
        <v>10762087520</v>
      </c>
      <c r="K8" s="1">
        <v>0</v>
      </c>
      <c r="M8" s="4">
        <v>10762087520</v>
      </c>
    </row>
    <row r="9" spans="1:13" ht="21" x14ac:dyDescent="0.25">
      <c r="A9" s="3" t="s">
        <v>387</v>
      </c>
      <c r="C9" s="4">
        <v>0</v>
      </c>
      <c r="E9" s="1">
        <v>0</v>
      </c>
      <c r="G9" s="4">
        <v>0</v>
      </c>
      <c r="I9" s="4">
        <v>13464705810</v>
      </c>
      <c r="K9" s="1">
        <v>0</v>
      </c>
      <c r="M9" s="4">
        <v>13464705810</v>
      </c>
    </row>
    <row r="10" spans="1:13" ht="21" x14ac:dyDescent="0.25">
      <c r="A10" s="3" t="s">
        <v>183</v>
      </c>
      <c r="C10" s="4">
        <v>0</v>
      </c>
      <c r="E10" s="1" t="s">
        <v>25</v>
      </c>
      <c r="G10" s="4">
        <v>0</v>
      </c>
      <c r="I10" s="4">
        <v>16511411236</v>
      </c>
      <c r="K10" s="1">
        <v>0</v>
      </c>
      <c r="M10" s="4">
        <v>16511411236</v>
      </c>
    </row>
    <row r="11" spans="1:13" ht="21" x14ac:dyDescent="0.25">
      <c r="A11" s="3" t="s">
        <v>184</v>
      </c>
      <c r="C11" s="4">
        <v>0</v>
      </c>
      <c r="E11" s="1" t="s">
        <v>25</v>
      </c>
      <c r="G11" s="4">
        <v>0</v>
      </c>
      <c r="I11" s="4">
        <v>59250575341</v>
      </c>
      <c r="K11" s="1">
        <v>0</v>
      </c>
      <c r="M11" s="4">
        <v>59250575341</v>
      </c>
    </row>
    <row r="12" spans="1:13" ht="21" x14ac:dyDescent="0.25">
      <c r="A12" s="3" t="s">
        <v>66</v>
      </c>
      <c r="C12" s="4">
        <v>4999816289</v>
      </c>
      <c r="E12" s="1" t="s">
        <v>25</v>
      </c>
      <c r="G12" s="4">
        <v>4999816289</v>
      </c>
      <c r="I12" s="4">
        <v>55179847957</v>
      </c>
      <c r="K12" s="1">
        <v>0</v>
      </c>
      <c r="M12" s="4">
        <v>55179847957</v>
      </c>
    </row>
    <row r="13" spans="1:13" ht="21" x14ac:dyDescent="0.25">
      <c r="A13" s="3" t="s">
        <v>185</v>
      </c>
      <c r="C13" s="4">
        <v>0</v>
      </c>
      <c r="E13" s="1" t="s">
        <v>25</v>
      </c>
      <c r="G13" s="4">
        <v>0</v>
      </c>
      <c r="I13" s="4">
        <v>691415229</v>
      </c>
      <c r="K13" s="1">
        <v>0</v>
      </c>
      <c r="M13" s="4">
        <v>691415229</v>
      </c>
    </row>
    <row r="14" spans="1:13" ht="21" x14ac:dyDescent="0.25">
      <c r="A14" s="3" t="s">
        <v>186</v>
      </c>
      <c r="C14" s="4">
        <v>0</v>
      </c>
      <c r="E14" s="1" t="s">
        <v>25</v>
      </c>
      <c r="G14" s="4">
        <v>0</v>
      </c>
      <c r="I14" s="4">
        <v>747892862</v>
      </c>
      <c r="K14" s="1">
        <v>0</v>
      </c>
      <c r="M14" s="4">
        <v>747892862</v>
      </c>
    </row>
    <row r="15" spans="1:13" ht="21" x14ac:dyDescent="0.25">
      <c r="A15" s="3" t="s">
        <v>187</v>
      </c>
      <c r="C15" s="4">
        <v>0</v>
      </c>
      <c r="E15" s="1" t="s">
        <v>25</v>
      </c>
      <c r="G15" s="4">
        <v>0</v>
      </c>
      <c r="I15" s="4">
        <v>550275176443</v>
      </c>
      <c r="K15" s="1">
        <v>0</v>
      </c>
      <c r="M15" s="4">
        <v>550275176443</v>
      </c>
    </row>
    <row r="16" spans="1:13" ht="21" x14ac:dyDescent="0.25">
      <c r="A16" s="3" t="s">
        <v>188</v>
      </c>
      <c r="C16" s="4">
        <v>0</v>
      </c>
      <c r="E16" s="1" t="s">
        <v>25</v>
      </c>
      <c r="G16" s="4">
        <v>0</v>
      </c>
      <c r="I16" s="4">
        <v>16625856338</v>
      </c>
      <c r="K16" s="1">
        <v>0</v>
      </c>
      <c r="M16" s="4">
        <v>16625856338</v>
      </c>
    </row>
    <row r="17" spans="1:13" ht="21" x14ac:dyDescent="0.25">
      <c r="A17" s="3" t="s">
        <v>189</v>
      </c>
      <c r="C17" s="4">
        <v>0</v>
      </c>
      <c r="E17" s="1" t="s">
        <v>25</v>
      </c>
      <c r="G17" s="4">
        <v>0</v>
      </c>
      <c r="I17" s="4">
        <v>2524059009</v>
      </c>
      <c r="K17" s="1">
        <v>0</v>
      </c>
      <c r="M17" s="4">
        <v>2524059009</v>
      </c>
    </row>
    <row r="18" spans="1:13" ht="21" x14ac:dyDescent="0.25">
      <c r="A18" s="3" t="s">
        <v>190</v>
      </c>
      <c r="C18" s="4">
        <v>0</v>
      </c>
      <c r="E18" s="1" t="s">
        <v>25</v>
      </c>
      <c r="G18" s="4">
        <v>0</v>
      </c>
      <c r="I18" s="4">
        <v>1175480511</v>
      </c>
      <c r="K18" s="1">
        <v>0</v>
      </c>
      <c r="M18" s="4">
        <v>1175480520</v>
      </c>
    </row>
    <row r="19" spans="1:13" ht="21" x14ac:dyDescent="0.25">
      <c r="A19" s="3" t="s">
        <v>191</v>
      </c>
      <c r="C19" s="4">
        <v>0</v>
      </c>
      <c r="E19" s="1" t="s">
        <v>25</v>
      </c>
      <c r="G19" s="4">
        <v>0</v>
      </c>
      <c r="I19" s="4">
        <v>30238865028</v>
      </c>
      <c r="K19" s="1">
        <v>0</v>
      </c>
      <c r="M19" s="4">
        <v>30238865028</v>
      </c>
    </row>
    <row r="20" spans="1:13" ht="21" x14ac:dyDescent="0.25">
      <c r="A20" s="3" t="s">
        <v>192</v>
      </c>
      <c r="C20" s="4">
        <v>0</v>
      </c>
      <c r="E20" s="1" t="s">
        <v>25</v>
      </c>
      <c r="G20" s="4">
        <v>0</v>
      </c>
      <c r="I20" s="4">
        <v>36007545258</v>
      </c>
      <c r="K20" s="1">
        <v>0</v>
      </c>
      <c r="M20" s="4">
        <v>36007545258</v>
      </c>
    </row>
    <row r="21" spans="1:13" ht="21" x14ac:dyDescent="0.25">
      <c r="A21" s="3" t="s">
        <v>90</v>
      </c>
      <c r="C21" s="4">
        <v>37641515850</v>
      </c>
      <c r="E21" s="1" t="s">
        <v>25</v>
      </c>
      <c r="G21" s="4">
        <v>37641515850</v>
      </c>
      <c r="I21" s="4">
        <v>42389297031</v>
      </c>
      <c r="K21" s="1">
        <v>0</v>
      </c>
      <c r="M21" s="4">
        <v>42389297031</v>
      </c>
    </row>
    <row r="22" spans="1:13" ht="21" x14ac:dyDescent="0.25">
      <c r="A22" s="3" t="s">
        <v>89</v>
      </c>
      <c r="C22" s="4">
        <v>270968520000</v>
      </c>
      <c r="E22" s="1" t="s">
        <v>25</v>
      </c>
      <c r="G22" s="4">
        <v>270968520000</v>
      </c>
      <c r="I22" s="4">
        <v>347487393443</v>
      </c>
      <c r="K22" s="1">
        <v>0</v>
      </c>
      <c r="M22" s="4">
        <v>347487393443</v>
      </c>
    </row>
    <row r="23" spans="1:13" ht="21" x14ac:dyDescent="0.25">
      <c r="A23" s="3" t="s">
        <v>88</v>
      </c>
      <c r="C23" s="4">
        <v>108847328299</v>
      </c>
      <c r="E23" s="1" t="s">
        <v>25</v>
      </c>
      <c r="G23" s="4">
        <v>108847328299</v>
      </c>
      <c r="I23" s="4">
        <v>139592935591</v>
      </c>
      <c r="K23" s="1">
        <v>0</v>
      </c>
      <c r="M23" s="4">
        <v>139592935591</v>
      </c>
    </row>
    <row r="24" spans="1:13" ht="21" x14ac:dyDescent="0.25">
      <c r="A24" s="3" t="s">
        <v>87</v>
      </c>
      <c r="C24" s="4">
        <v>142955595536</v>
      </c>
      <c r="E24" s="1" t="s">
        <v>25</v>
      </c>
      <c r="G24" s="4">
        <v>142955595536</v>
      </c>
      <c r="I24" s="4">
        <v>231866588415</v>
      </c>
      <c r="K24" s="1">
        <v>0</v>
      </c>
      <c r="M24" s="4">
        <v>231866588415</v>
      </c>
    </row>
    <row r="25" spans="1:13" ht="21" x14ac:dyDescent="0.25">
      <c r="A25" s="3" t="s">
        <v>86</v>
      </c>
      <c r="C25" s="4">
        <v>41388656949</v>
      </c>
      <c r="E25" s="1" t="s">
        <v>25</v>
      </c>
      <c r="G25" s="4">
        <v>41388656949</v>
      </c>
      <c r="I25" s="4">
        <v>139623423287</v>
      </c>
      <c r="K25" s="1">
        <v>0</v>
      </c>
      <c r="M25" s="4">
        <v>139623423287</v>
      </c>
    </row>
    <row r="26" spans="1:13" ht="21" x14ac:dyDescent="0.25">
      <c r="A26" s="3" t="s">
        <v>193</v>
      </c>
      <c r="C26" s="4">
        <v>0</v>
      </c>
      <c r="E26" s="1" t="s">
        <v>25</v>
      </c>
      <c r="G26" s="4">
        <v>0</v>
      </c>
      <c r="I26" s="4">
        <v>1600519231</v>
      </c>
      <c r="K26" s="1">
        <v>0</v>
      </c>
      <c r="M26" s="4">
        <v>1600519231</v>
      </c>
    </row>
    <row r="27" spans="1:13" ht="21" x14ac:dyDescent="0.25">
      <c r="A27" s="3" t="s">
        <v>92</v>
      </c>
      <c r="C27" s="4">
        <v>16721963614</v>
      </c>
      <c r="E27" s="1" t="s">
        <v>25</v>
      </c>
      <c r="G27" s="4">
        <v>16721963614</v>
      </c>
      <c r="I27" s="4">
        <v>68728759829</v>
      </c>
      <c r="K27" s="1">
        <v>0</v>
      </c>
      <c r="M27" s="4">
        <v>68728759829</v>
      </c>
    </row>
    <row r="28" spans="1:13" ht="21" x14ac:dyDescent="0.25">
      <c r="A28" s="3" t="s">
        <v>76</v>
      </c>
      <c r="C28" s="4">
        <v>47345596238</v>
      </c>
      <c r="E28" s="1" t="s">
        <v>25</v>
      </c>
      <c r="G28" s="4">
        <v>47345596238</v>
      </c>
      <c r="I28" s="4">
        <v>203382836195</v>
      </c>
      <c r="K28" s="1">
        <v>0</v>
      </c>
      <c r="M28" s="4">
        <v>203382836195</v>
      </c>
    </row>
    <row r="29" spans="1:13" ht="21" x14ac:dyDescent="0.25">
      <c r="A29" s="3" t="s">
        <v>69</v>
      </c>
      <c r="C29" s="4">
        <v>19405411525</v>
      </c>
      <c r="E29" s="1" t="s">
        <v>25</v>
      </c>
      <c r="G29" s="4">
        <v>19405411525</v>
      </c>
      <c r="I29" s="4">
        <v>204977371205</v>
      </c>
      <c r="K29" s="1">
        <v>0</v>
      </c>
      <c r="M29" s="4">
        <v>204977371205</v>
      </c>
    </row>
    <row r="30" spans="1:13" ht="21" x14ac:dyDescent="0.25">
      <c r="A30" s="3" t="s">
        <v>84</v>
      </c>
      <c r="C30" s="4">
        <v>72483463115</v>
      </c>
      <c r="E30" s="1" t="s">
        <v>25</v>
      </c>
      <c r="G30" s="4">
        <v>72483463115</v>
      </c>
      <c r="I30" s="4">
        <v>497105072246</v>
      </c>
      <c r="K30" s="1">
        <v>0</v>
      </c>
      <c r="M30" s="4">
        <v>497105072246</v>
      </c>
    </row>
    <row r="31" spans="1:13" ht="21" x14ac:dyDescent="0.25">
      <c r="A31" s="3" t="s">
        <v>85</v>
      </c>
      <c r="C31" s="4">
        <v>53036680327</v>
      </c>
      <c r="E31" s="1" t="s">
        <v>25</v>
      </c>
      <c r="G31" s="4">
        <v>53036680327</v>
      </c>
      <c r="I31" s="4">
        <v>375701177474</v>
      </c>
      <c r="K31" s="1">
        <v>0</v>
      </c>
      <c r="M31" s="4">
        <v>375701177474</v>
      </c>
    </row>
    <row r="32" spans="1:13" ht="21" x14ac:dyDescent="0.25">
      <c r="A32" s="3" t="s">
        <v>91</v>
      </c>
      <c r="C32" s="4">
        <v>8483894008</v>
      </c>
      <c r="E32" s="1" t="s">
        <v>25</v>
      </c>
      <c r="G32" s="4">
        <v>8483894008</v>
      </c>
      <c r="I32" s="4">
        <v>61004527113</v>
      </c>
      <c r="K32" s="1">
        <v>0</v>
      </c>
      <c r="M32" s="4">
        <f>40000000000+61004527113</f>
        <v>101004527113</v>
      </c>
    </row>
    <row r="33" spans="1:13" ht="21" x14ac:dyDescent="0.25">
      <c r="A33" s="3" t="s">
        <v>49</v>
      </c>
      <c r="C33" s="4">
        <v>28034733562</v>
      </c>
      <c r="E33" s="1" t="s">
        <v>25</v>
      </c>
      <c r="G33" s="4">
        <v>28034733562</v>
      </c>
      <c r="I33" s="4">
        <v>217908911186</v>
      </c>
      <c r="K33" s="1">
        <v>0</v>
      </c>
      <c r="M33" s="4">
        <v>217908911186</v>
      </c>
    </row>
    <row r="34" spans="1:13" ht="21" x14ac:dyDescent="0.25">
      <c r="A34" s="3" t="s">
        <v>83</v>
      </c>
      <c r="C34" s="4">
        <v>18513750038</v>
      </c>
      <c r="E34" s="1" t="s">
        <v>25</v>
      </c>
      <c r="G34" s="4">
        <v>18513750038</v>
      </c>
      <c r="I34" s="4">
        <v>134631811616</v>
      </c>
      <c r="K34" s="1">
        <v>0</v>
      </c>
      <c r="M34" s="4">
        <v>134631811616</v>
      </c>
    </row>
    <row r="35" spans="1:13" ht="21" x14ac:dyDescent="0.25">
      <c r="A35" s="3" t="s">
        <v>72</v>
      </c>
      <c r="C35" s="4">
        <v>77299168184</v>
      </c>
      <c r="E35" s="1" t="s">
        <v>25</v>
      </c>
      <c r="G35" s="4">
        <v>77299168184</v>
      </c>
      <c r="I35" s="4">
        <v>843985409833</v>
      </c>
      <c r="K35" s="1">
        <v>0</v>
      </c>
      <c r="M35" s="4">
        <v>843985409833</v>
      </c>
    </row>
    <row r="36" spans="1:13" ht="21" x14ac:dyDescent="0.25">
      <c r="A36" s="3" t="s">
        <v>68</v>
      </c>
      <c r="C36" s="4">
        <v>58795735863</v>
      </c>
      <c r="E36" s="1" t="s">
        <v>25</v>
      </c>
      <c r="G36" s="4">
        <v>58795735863</v>
      </c>
      <c r="I36" s="4">
        <v>695079784489</v>
      </c>
      <c r="K36" s="1">
        <v>0</v>
      </c>
      <c r="M36" s="4">
        <v>695079784489</v>
      </c>
    </row>
    <row r="37" spans="1:13" ht="21" x14ac:dyDescent="0.25">
      <c r="A37" s="3" t="s">
        <v>195</v>
      </c>
      <c r="C37" s="4">
        <v>0</v>
      </c>
      <c r="E37" s="1" t="s">
        <v>25</v>
      </c>
      <c r="G37" s="4">
        <v>0</v>
      </c>
      <c r="I37" s="4">
        <v>162749183865</v>
      </c>
      <c r="K37" s="1">
        <v>0</v>
      </c>
      <c r="M37" s="4">
        <v>162749183865</v>
      </c>
    </row>
    <row r="38" spans="1:13" ht="21" x14ac:dyDescent="0.25">
      <c r="A38" s="3" t="s">
        <v>82</v>
      </c>
      <c r="C38" s="4">
        <v>24489257151</v>
      </c>
      <c r="E38" s="1" t="s">
        <v>25</v>
      </c>
      <c r="G38" s="4">
        <v>24489257151</v>
      </c>
      <c r="I38" s="4">
        <v>88172805357</v>
      </c>
      <c r="K38" s="1">
        <v>0</v>
      </c>
      <c r="M38" s="4">
        <v>88172805357</v>
      </c>
    </row>
    <row r="39" spans="1:13" ht="21" x14ac:dyDescent="0.25">
      <c r="A39" s="3" t="s">
        <v>75</v>
      </c>
      <c r="C39" s="4">
        <v>19779581056</v>
      </c>
      <c r="E39" s="1" t="s">
        <v>25</v>
      </c>
      <c r="G39" s="4">
        <v>19779581056</v>
      </c>
      <c r="I39" s="4">
        <v>210852241746</v>
      </c>
      <c r="K39" s="1">
        <v>0</v>
      </c>
      <c r="M39" s="4">
        <v>210852241746</v>
      </c>
    </row>
    <row r="40" spans="1:13" ht="21" x14ac:dyDescent="0.25">
      <c r="A40" s="3" t="s">
        <v>81</v>
      </c>
      <c r="C40" s="4">
        <v>14933203160</v>
      </c>
      <c r="E40" s="1" t="s">
        <v>25</v>
      </c>
      <c r="G40" s="4">
        <v>14933203160</v>
      </c>
      <c r="I40" s="4">
        <v>50282258215</v>
      </c>
      <c r="K40" s="1">
        <v>0</v>
      </c>
      <c r="M40" s="4">
        <v>50282258215</v>
      </c>
    </row>
    <row r="41" spans="1:13" ht="21" x14ac:dyDescent="0.25">
      <c r="A41" s="3" t="s">
        <v>71</v>
      </c>
      <c r="C41" s="4">
        <v>38592468324</v>
      </c>
      <c r="E41" s="1" t="s">
        <v>25</v>
      </c>
      <c r="G41" s="4">
        <v>38592468324</v>
      </c>
      <c r="I41" s="4">
        <v>420539779975</v>
      </c>
      <c r="K41" s="1">
        <v>0</v>
      </c>
      <c r="M41" s="4">
        <v>420539779975</v>
      </c>
    </row>
    <row r="42" spans="1:13" ht="21" x14ac:dyDescent="0.25">
      <c r="A42" s="3" t="s">
        <v>196</v>
      </c>
      <c r="C42" s="4">
        <v>0</v>
      </c>
      <c r="E42" s="1" t="s">
        <v>25</v>
      </c>
      <c r="G42" s="4">
        <v>0</v>
      </c>
      <c r="I42" s="4">
        <v>7348682250</v>
      </c>
      <c r="K42" s="1">
        <v>0</v>
      </c>
      <c r="M42" s="4">
        <v>7348682250</v>
      </c>
    </row>
    <row r="43" spans="1:13" ht="21" x14ac:dyDescent="0.25">
      <c r="A43" s="3" t="s">
        <v>80</v>
      </c>
      <c r="C43" s="4">
        <v>2893623077</v>
      </c>
      <c r="E43" s="1" t="s">
        <v>25</v>
      </c>
      <c r="G43" s="4">
        <v>2893623077</v>
      </c>
      <c r="I43" s="4">
        <v>19718226632</v>
      </c>
      <c r="K43" s="1">
        <v>0</v>
      </c>
      <c r="M43" s="4">
        <v>19718226632</v>
      </c>
    </row>
    <row r="44" spans="1:13" ht="21" x14ac:dyDescent="0.25">
      <c r="A44" s="3" t="s">
        <v>197</v>
      </c>
      <c r="C44" s="4">
        <v>0</v>
      </c>
      <c r="E44" s="1" t="s">
        <v>25</v>
      </c>
      <c r="G44" s="4">
        <v>0</v>
      </c>
      <c r="I44" s="4">
        <v>59879310834</v>
      </c>
      <c r="K44" s="1">
        <v>0</v>
      </c>
      <c r="M44" s="4">
        <v>59879310834</v>
      </c>
    </row>
    <row r="45" spans="1:13" ht="21" x14ac:dyDescent="0.25">
      <c r="A45" s="3" t="s">
        <v>79</v>
      </c>
      <c r="C45" s="4">
        <v>2199852642</v>
      </c>
      <c r="E45" s="1" t="s">
        <v>25</v>
      </c>
      <c r="G45" s="4">
        <v>2199852642</v>
      </c>
      <c r="I45" s="4">
        <v>24168914089</v>
      </c>
      <c r="K45" s="1">
        <v>0</v>
      </c>
      <c r="M45" s="4">
        <v>24168914089</v>
      </c>
    </row>
    <row r="46" spans="1:13" ht="21" x14ac:dyDescent="0.25">
      <c r="A46" s="3" t="s">
        <v>198</v>
      </c>
      <c r="C46" s="4">
        <v>0</v>
      </c>
      <c r="E46" s="1" t="s">
        <v>25</v>
      </c>
      <c r="G46" s="4">
        <v>0</v>
      </c>
      <c r="I46" s="4">
        <v>398924072350</v>
      </c>
      <c r="K46" s="1">
        <v>0</v>
      </c>
      <c r="M46" s="4">
        <v>398924072350</v>
      </c>
    </row>
    <row r="47" spans="1:13" ht="21" x14ac:dyDescent="0.25">
      <c r="A47" s="3" t="s">
        <v>78</v>
      </c>
      <c r="C47" s="4">
        <v>139249519780</v>
      </c>
      <c r="E47" s="1" t="s">
        <v>25</v>
      </c>
      <c r="G47" s="4">
        <v>139249519780</v>
      </c>
      <c r="I47" s="4">
        <v>737288435522</v>
      </c>
      <c r="K47" s="1">
        <v>0</v>
      </c>
      <c r="M47" s="4">
        <v>737288435522</v>
      </c>
    </row>
    <row r="48" spans="1:13" ht="21" x14ac:dyDescent="0.25">
      <c r="A48" s="3" t="s">
        <v>199</v>
      </c>
      <c r="C48" s="4">
        <v>0</v>
      </c>
      <c r="E48" s="1" t="s">
        <v>25</v>
      </c>
      <c r="G48" s="4">
        <v>0</v>
      </c>
      <c r="I48" s="4">
        <v>395931106501</v>
      </c>
      <c r="K48" s="1">
        <v>0</v>
      </c>
      <c r="M48" s="4">
        <v>395931106501</v>
      </c>
    </row>
    <row r="49" spans="1:13" ht="21" x14ac:dyDescent="0.25">
      <c r="A49" s="3" t="s">
        <v>73</v>
      </c>
      <c r="C49" s="4">
        <v>15117735543</v>
      </c>
      <c r="E49" s="1" t="s">
        <v>25</v>
      </c>
      <c r="G49" s="4">
        <v>15117735543</v>
      </c>
      <c r="I49" s="4">
        <v>164795099737</v>
      </c>
      <c r="K49" s="1">
        <v>0</v>
      </c>
      <c r="M49" s="4">
        <v>164795099737</v>
      </c>
    </row>
    <row r="50" spans="1:13" ht="21" x14ac:dyDescent="0.25">
      <c r="A50" s="3" t="s">
        <v>77</v>
      </c>
      <c r="C50" s="4">
        <v>1092632281</v>
      </c>
      <c r="E50" s="1" t="s">
        <v>25</v>
      </c>
      <c r="G50" s="4">
        <v>1092632281</v>
      </c>
      <c r="I50" s="4">
        <v>12186308556</v>
      </c>
      <c r="K50" s="1">
        <v>0</v>
      </c>
      <c r="M50" s="4">
        <v>12186308556</v>
      </c>
    </row>
    <row r="51" spans="1:13" ht="21" x14ac:dyDescent="0.25">
      <c r="A51" s="3" t="s">
        <v>200</v>
      </c>
      <c r="C51" s="4">
        <v>0</v>
      </c>
      <c r="E51" s="1" t="s">
        <v>25</v>
      </c>
      <c r="G51" s="4">
        <v>0</v>
      </c>
      <c r="I51" s="4">
        <v>60997033230</v>
      </c>
      <c r="K51" s="1">
        <v>0</v>
      </c>
      <c r="M51" s="4">
        <v>60997033230</v>
      </c>
    </row>
    <row r="52" spans="1:13" ht="21" x14ac:dyDescent="0.25">
      <c r="A52" s="3" t="s">
        <v>201</v>
      </c>
      <c r="C52" s="4">
        <v>0</v>
      </c>
      <c r="E52" s="1" t="s">
        <v>25</v>
      </c>
      <c r="G52" s="4">
        <v>0</v>
      </c>
      <c r="I52" s="4">
        <v>20977310435</v>
      </c>
      <c r="K52" s="1">
        <v>0</v>
      </c>
      <c r="M52" s="4">
        <v>20977310435</v>
      </c>
    </row>
    <row r="53" spans="1:13" ht="21" x14ac:dyDescent="0.25">
      <c r="A53" s="3" t="s">
        <v>70</v>
      </c>
      <c r="C53" s="4">
        <v>14861403350</v>
      </c>
      <c r="E53" s="1" t="s">
        <v>25</v>
      </c>
      <c r="G53" s="4">
        <v>14861403350</v>
      </c>
      <c r="I53" s="4">
        <v>165073532102</v>
      </c>
      <c r="K53" s="1">
        <v>0</v>
      </c>
      <c r="M53" s="4">
        <v>165073532102</v>
      </c>
    </row>
    <row r="54" spans="1:13" ht="21" x14ac:dyDescent="0.25">
      <c r="A54" s="3" t="s">
        <v>67</v>
      </c>
      <c r="C54" s="4">
        <v>35428082368</v>
      </c>
      <c r="E54" s="1" t="s">
        <v>25</v>
      </c>
      <c r="G54" s="4">
        <v>35428082368</v>
      </c>
      <c r="I54" s="4">
        <v>370555097465</v>
      </c>
      <c r="K54" s="1">
        <v>0</v>
      </c>
      <c r="M54" s="4">
        <v>370555097465</v>
      </c>
    </row>
    <row r="55" spans="1:13" ht="21" x14ac:dyDescent="0.25">
      <c r="A55" s="3" t="s">
        <v>45</v>
      </c>
      <c r="C55" s="4">
        <v>0</v>
      </c>
      <c r="E55" s="1">
        <v>0</v>
      </c>
      <c r="G55" s="4">
        <v>15982479450</v>
      </c>
      <c r="I55" s="4">
        <v>0</v>
      </c>
      <c r="K55" s="1">
        <v>0</v>
      </c>
      <c r="M55" s="4">
        <v>177938271210</v>
      </c>
    </row>
    <row r="56" spans="1:13" ht="21" x14ac:dyDescent="0.25">
      <c r="A56" s="3" t="s">
        <v>385</v>
      </c>
      <c r="C56" s="4">
        <v>0</v>
      </c>
      <c r="E56" s="1">
        <v>0</v>
      </c>
      <c r="G56" s="4">
        <v>0</v>
      </c>
      <c r="I56" s="1">
        <v>0</v>
      </c>
      <c r="K56" s="1">
        <v>0</v>
      </c>
      <c r="M56" s="4">
        <v>196567796226</v>
      </c>
    </row>
    <row r="57" spans="1:13" ht="21" x14ac:dyDescent="0.25">
      <c r="A57" s="3" t="s">
        <v>386</v>
      </c>
      <c r="C57" s="4">
        <v>0</v>
      </c>
      <c r="E57" s="1">
        <v>0</v>
      </c>
      <c r="G57" s="4">
        <v>0</v>
      </c>
      <c r="I57" s="1">
        <v>0</v>
      </c>
      <c r="K57" s="1">
        <v>0</v>
      </c>
      <c r="M57" s="4">
        <v>321306000000</v>
      </c>
    </row>
    <row r="58" spans="1:13" ht="21.75" thickBot="1" x14ac:dyDescent="0.3">
      <c r="A58" s="3" t="s">
        <v>384</v>
      </c>
      <c r="C58" s="4">
        <v>0</v>
      </c>
      <c r="E58" s="1">
        <v>0</v>
      </c>
      <c r="G58" s="4">
        <v>7528916640</v>
      </c>
      <c r="I58" s="4">
        <v>0</v>
      </c>
      <c r="K58" s="1">
        <v>0</v>
      </c>
      <c r="M58" s="4">
        <v>48937958160</v>
      </c>
    </row>
    <row r="59" spans="1:13" ht="21.75" thickBot="1" x14ac:dyDescent="0.3">
      <c r="A59" s="3" t="s">
        <v>25</v>
      </c>
      <c r="C59" s="5">
        <f>SUM(C8:C58)</f>
        <v>1317082116564</v>
      </c>
      <c r="D59" s="3"/>
      <c r="E59" s="5">
        <f>SUM(E8:E54)</f>
        <v>0</v>
      </c>
      <c r="F59" s="3"/>
      <c r="G59" s="5">
        <f>SUM(G8:G58)</f>
        <v>1340593512654</v>
      </c>
      <c r="H59" s="3"/>
      <c r="I59" s="5">
        <f>SUM(I8:I58)</f>
        <v>8368960135587</v>
      </c>
      <c r="J59" s="3"/>
      <c r="K59" s="5">
        <f>SUM(K8:K58)</f>
        <v>0</v>
      </c>
      <c r="L59" s="3"/>
      <c r="M59" s="8">
        <f>SUM(M8:M58)</f>
        <v>9153710161192</v>
      </c>
    </row>
    <row r="60" spans="1:13" ht="19.5" thickTop="1" x14ac:dyDescent="0.25">
      <c r="G60" s="4"/>
      <c r="M60" s="4"/>
    </row>
    <row r="61" spans="1:13" x14ac:dyDescent="0.25">
      <c r="M61" s="4"/>
    </row>
    <row r="62" spans="1:13" x14ac:dyDescent="0.25">
      <c r="G62" s="4"/>
    </row>
    <row r="63" spans="1:13" x14ac:dyDescent="0.25">
      <c r="M63" s="4"/>
    </row>
    <row r="64" spans="1:13" x14ac:dyDescent="0.25">
      <c r="G64" s="4"/>
      <c r="M64" s="4"/>
    </row>
    <row r="65" spans="13:13" x14ac:dyDescent="0.25">
      <c r="M65" s="4"/>
    </row>
  </sheetData>
  <mergeCells count="12">
    <mergeCell ref="K7"/>
    <mergeCell ref="M7"/>
    <mergeCell ref="I6:M6"/>
    <mergeCell ref="A2:M2"/>
    <mergeCell ref="A3:M3"/>
    <mergeCell ref="A4:M4"/>
    <mergeCell ref="C7"/>
    <mergeCell ref="E7"/>
    <mergeCell ref="G7"/>
    <mergeCell ref="C6:G6"/>
    <mergeCell ref="I7"/>
    <mergeCell ref="A7"/>
  </mergeCell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E5BB02-B7A3-4417-97B2-172987DF24EF}">
  <dimension ref="A2:M158"/>
  <sheetViews>
    <sheetView rightToLeft="1" topLeftCell="A136" zoomScaleNormal="100" workbookViewId="0">
      <selection sqref="A1:H1"/>
    </sheetView>
  </sheetViews>
  <sheetFormatPr defaultRowHeight="18.75" x14ac:dyDescent="0.25"/>
  <cols>
    <col min="1" max="1" width="33.42578125" style="1" bestFit="1" customWidth="1"/>
    <col min="2" max="2" width="1" style="1" customWidth="1"/>
    <col min="3" max="3" width="23" style="1" customWidth="1"/>
    <col min="4" max="4" width="1" style="1" customWidth="1"/>
    <col min="5" max="5" width="23" style="1" customWidth="1"/>
    <col min="6" max="6" width="1" style="1" customWidth="1"/>
    <col min="7" max="7" width="23" style="1" customWidth="1"/>
    <col min="8" max="8" width="1" style="1" customWidth="1"/>
    <col min="9" max="9" width="23" style="1" customWidth="1"/>
    <col min="10" max="10" width="1" style="1" customWidth="1"/>
    <col min="11" max="11" width="23" style="1" customWidth="1"/>
    <col min="12" max="12" width="1" style="1" customWidth="1"/>
    <col min="13" max="13" width="23" style="1" customWidth="1"/>
    <col min="14" max="14" width="1" style="1" customWidth="1"/>
    <col min="15" max="15" width="9.140625" style="1" customWidth="1"/>
    <col min="16" max="16384" width="9.140625" style="1"/>
  </cols>
  <sheetData>
    <row r="2" spans="1:13" ht="26.25" x14ac:dyDescent="0.25">
      <c r="A2" s="31" t="s">
        <v>0</v>
      </c>
      <c r="B2" s="31" t="s">
        <v>0</v>
      </c>
      <c r="C2" s="31" t="s">
        <v>0</v>
      </c>
      <c r="D2" s="31" t="s">
        <v>0</v>
      </c>
      <c r="E2" s="31" t="s">
        <v>0</v>
      </c>
      <c r="F2" s="31" t="s">
        <v>0</v>
      </c>
      <c r="G2" s="31" t="s">
        <v>0</v>
      </c>
      <c r="H2" s="31" t="s">
        <v>0</v>
      </c>
      <c r="I2" s="31" t="s">
        <v>0</v>
      </c>
      <c r="J2" s="31" t="s">
        <v>0</v>
      </c>
      <c r="K2" s="31" t="s">
        <v>0</v>
      </c>
      <c r="L2" s="31" t="s">
        <v>0</v>
      </c>
      <c r="M2" s="31" t="s">
        <v>0</v>
      </c>
    </row>
    <row r="3" spans="1:13" ht="26.25" x14ac:dyDescent="0.25">
      <c r="A3" s="31" t="s">
        <v>175</v>
      </c>
      <c r="B3" s="31" t="s">
        <v>175</v>
      </c>
      <c r="C3" s="31" t="s">
        <v>175</v>
      </c>
      <c r="D3" s="31" t="s">
        <v>175</v>
      </c>
      <c r="E3" s="31" t="s">
        <v>175</v>
      </c>
      <c r="F3" s="31" t="s">
        <v>175</v>
      </c>
      <c r="G3" s="31" t="s">
        <v>175</v>
      </c>
      <c r="H3" s="31" t="s">
        <v>175</v>
      </c>
      <c r="I3" s="31" t="s">
        <v>175</v>
      </c>
      <c r="J3" s="31" t="s">
        <v>175</v>
      </c>
      <c r="K3" s="31" t="s">
        <v>175</v>
      </c>
      <c r="L3" s="31" t="s">
        <v>175</v>
      </c>
      <c r="M3" s="31" t="s">
        <v>175</v>
      </c>
    </row>
    <row r="4" spans="1:13" ht="26.25" x14ac:dyDescent="0.25">
      <c r="A4" s="31" t="s">
        <v>2</v>
      </c>
      <c r="B4" s="31" t="s">
        <v>2</v>
      </c>
      <c r="C4" s="31" t="s">
        <v>2</v>
      </c>
      <c r="D4" s="31" t="s">
        <v>2</v>
      </c>
      <c r="E4" s="31" t="s">
        <v>2</v>
      </c>
      <c r="F4" s="31" t="s">
        <v>2</v>
      </c>
      <c r="G4" s="31" t="s">
        <v>2</v>
      </c>
      <c r="H4" s="31" t="s">
        <v>2</v>
      </c>
      <c r="I4" s="31" t="s">
        <v>2</v>
      </c>
      <c r="J4" s="31" t="s">
        <v>2</v>
      </c>
      <c r="K4" s="31" t="s">
        <v>2</v>
      </c>
      <c r="L4" s="31" t="s">
        <v>2</v>
      </c>
      <c r="M4" s="31" t="s">
        <v>2</v>
      </c>
    </row>
    <row r="6" spans="1:13" ht="27" thickBot="1" x14ac:dyDescent="0.3">
      <c r="A6" s="2" t="s">
        <v>176</v>
      </c>
      <c r="C6" s="30" t="s">
        <v>177</v>
      </c>
      <c r="D6" s="30" t="s">
        <v>177</v>
      </c>
      <c r="E6" s="30" t="s">
        <v>177</v>
      </c>
      <c r="F6" s="30" t="s">
        <v>177</v>
      </c>
      <c r="G6" s="30" t="s">
        <v>177</v>
      </c>
      <c r="I6" s="30" t="s">
        <v>178</v>
      </c>
      <c r="J6" s="30" t="s">
        <v>178</v>
      </c>
      <c r="K6" s="30" t="s">
        <v>178</v>
      </c>
      <c r="L6" s="30" t="s">
        <v>178</v>
      </c>
      <c r="M6" s="30" t="s">
        <v>178</v>
      </c>
    </row>
    <row r="7" spans="1:13" ht="27" thickBot="1" x14ac:dyDescent="0.3">
      <c r="A7" s="2" t="s">
        <v>179</v>
      </c>
      <c r="C7" s="2" t="s">
        <v>180</v>
      </c>
      <c r="E7" s="2" t="s">
        <v>181</v>
      </c>
      <c r="G7" s="2" t="s">
        <v>182</v>
      </c>
      <c r="I7" s="2" t="s">
        <v>180</v>
      </c>
      <c r="K7" s="2" t="s">
        <v>181</v>
      </c>
      <c r="M7" s="2" t="s">
        <v>182</v>
      </c>
    </row>
    <row r="8" spans="1:13" ht="21" x14ac:dyDescent="0.25">
      <c r="A8" s="3" t="s">
        <v>105</v>
      </c>
      <c r="C8" s="4">
        <v>5130</v>
      </c>
      <c r="E8" s="4">
        <v>0</v>
      </c>
      <c r="G8" s="4">
        <v>5130</v>
      </c>
      <c r="I8" s="4">
        <v>237991255</v>
      </c>
      <c r="K8" s="4">
        <v>0</v>
      </c>
      <c r="M8" s="4">
        <v>237991255</v>
      </c>
    </row>
    <row r="9" spans="1:13" ht="21" x14ac:dyDescent="0.25">
      <c r="A9" s="3" t="s">
        <v>107</v>
      </c>
      <c r="C9" s="4">
        <v>1972793426</v>
      </c>
      <c r="E9" s="4">
        <v>0</v>
      </c>
      <c r="G9" s="4">
        <v>1972793426</v>
      </c>
      <c r="I9" s="4">
        <v>27553901179</v>
      </c>
      <c r="K9" s="4">
        <v>0</v>
      </c>
      <c r="M9" s="4">
        <v>27553901179</v>
      </c>
    </row>
    <row r="10" spans="1:13" ht="21" x14ac:dyDescent="0.25">
      <c r="A10" s="3" t="s">
        <v>202</v>
      </c>
      <c r="C10" s="4">
        <v>0</v>
      </c>
      <c r="E10" s="4">
        <v>0</v>
      </c>
      <c r="G10" s="4">
        <v>0</v>
      </c>
      <c r="I10" s="4">
        <v>12841443757</v>
      </c>
      <c r="K10" s="4">
        <v>0</v>
      </c>
      <c r="M10" s="4">
        <v>12841443757</v>
      </c>
    </row>
    <row r="11" spans="1:13" ht="21" x14ac:dyDescent="0.25">
      <c r="A11" s="3" t="s">
        <v>110</v>
      </c>
      <c r="C11" s="4">
        <v>123160</v>
      </c>
      <c r="E11" s="4">
        <v>0</v>
      </c>
      <c r="G11" s="4">
        <v>123160</v>
      </c>
      <c r="I11" s="4">
        <v>1344777</v>
      </c>
      <c r="K11" s="4">
        <v>0</v>
      </c>
      <c r="M11" s="4">
        <v>1344777</v>
      </c>
    </row>
    <row r="12" spans="1:13" ht="21" x14ac:dyDescent="0.25">
      <c r="A12" s="3" t="s">
        <v>105</v>
      </c>
      <c r="C12" s="4">
        <v>0</v>
      </c>
      <c r="E12" s="4">
        <v>0</v>
      </c>
      <c r="G12" s="4">
        <v>0</v>
      </c>
      <c r="I12" s="4">
        <v>528904783331</v>
      </c>
      <c r="K12" s="4">
        <v>0</v>
      </c>
      <c r="M12" s="4">
        <v>528904783331</v>
      </c>
    </row>
    <row r="13" spans="1:13" ht="21" x14ac:dyDescent="0.25">
      <c r="A13" s="3" t="s">
        <v>112</v>
      </c>
      <c r="C13" s="4">
        <v>0</v>
      </c>
      <c r="E13" s="4">
        <v>0</v>
      </c>
      <c r="G13" s="4">
        <v>0</v>
      </c>
      <c r="I13" s="4">
        <v>4942263</v>
      </c>
      <c r="K13" s="4">
        <v>0</v>
      </c>
      <c r="M13" s="4">
        <v>4942263</v>
      </c>
    </row>
    <row r="14" spans="1:13" ht="21" x14ac:dyDescent="0.25">
      <c r="A14" s="3" t="s">
        <v>202</v>
      </c>
      <c r="C14" s="4">
        <v>0</v>
      </c>
      <c r="E14" s="4">
        <v>0</v>
      </c>
      <c r="G14" s="4">
        <v>0</v>
      </c>
      <c r="I14" s="4">
        <v>17925607204</v>
      </c>
      <c r="K14" s="4">
        <v>0</v>
      </c>
      <c r="M14" s="4">
        <v>17925607204</v>
      </c>
    </row>
    <row r="15" spans="1:13" ht="21" x14ac:dyDescent="0.25">
      <c r="A15" s="3" t="s">
        <v>202</v>
      </c>
      <c r="C15" s="4">
        <v>0</v>
      </c>
      <c r="E15" s="4">
        <v>0</v>
      </c>
      <c r="G15" s="4">
        <v>0</v>
      </c>
      <c r="I15" s="4">
        <v>1208384294</v>
      </c>
      <c r="K15" s="4">
        <v>0</v>
      </c>
      <c r="M15" s="4">
        <v>1208384294</v>
      </c>
    </row>
    <row r="16" spans="1:13" ht="21" x14ac:dyDescent="0.25">
      <c r="A16" s="3" t="s">
        <v>114</v>
      </c>
      <c r="C16" s="4">
        <v>15190</v>
      </c>
      <c r="E16" s="4">
        <v>0</v>
      </c>
      <c r="G16" s="4">
        <v>15190</v>
      </c>
      <c r="I16" s="4">
        <v>6969208</v>
      </c>
      <c r="K16" s="4">
        <v>0</v>
      </c>
      <c r="M16" s="4">
        <v>6969208</v>
      </c>
    </row>
    <row r="17" spans="1:13" ht="21" x14ac:dyDescent="0.25">
      <c r="A17" s="3" t="s">
        <v>114</v>
      </c>
      <c r="C17" s="4">
        <v>0</v>
      </c>
      <c r="E17" s="4">
        <v>0</v>
      </c>
      <c r="G17" s="4">
        <v>0</v>
      </c>
      <c r="I17" s="4">
        <v>27221444793</v>
      </c>
      <c r="K17" s="4">
        <v>18637194</v>
      </c>
      <c r="M17" s="4">
        <v>27202807599</v>
      </c>
    </row>
    <row r="18" spans="1:13" ht="21" x14ac:dyDescent="0.25">
      <c r="A18" s="3" t="s">
        <v>114</v>
      </c>
      <c r="C18" s="4">
        <v>0</v>
      </c>
      <c r="E18" s="4">
        <v>0</v>
      </c>
      <c r="G18" s="4">
        <v>0</v>
      </c>
      <c r="I18" s="4">
        <v>27217372368</v>
      </c>
      <c r="K18" s="4">
        <v>21259571</v>
      </c>
      <c r="M18" s="4">
        <v>27196112797</v>
      </c>
    </row>
    <row r="19" spans="1:13" ht="21" x14ac:dyDescent="0.25">
      <c r="A19" s="3" t="s">
        <v>112</v>
      </c>
      <c r="C19" s="4">
        <v>0</v>
      </c>
      <c r="E19" s="4">
        <v>0</v>
      </c>
      <c r="G19" s="4">
        <v>0</v>
      </c>
      <c r="I19" s="4">
        <v>507672874180</v>
      </c>
      <c r="K19" s="4">
        <v>135918965</v>
      </c>
      <c r="M19" s="4">
        <v>507536955215</v>
      </c>
    </row>
    <row r="20" spans="1:13" ht="21" x14ac:dyDescent="0.25">
      <c r="A20" s="3" t="s">
        <v>116</v>
      </c>
      <c r="C20" s="4">
        <v>5341</v>
      </c>
      <c r="E20" s="4">
        <v>0</v>
      </c>
      <c r="G20" s="4">
        <v>5341</v>
      </c>
      <c r="I20" s="4">
        <v>3303496</v>
      </c>
      <c r="K20" s="4">
        <v>0</v>
      </c>
      <c r="M20" s="4">
        <v>3303496</v>
      </c>
    </row>
    <row r="21" spans="1:13" ht="21" x14ac:dyDescent="0.25">
      <c r="A21" s="3" t="s">
        <v>116</v>
      </c>
      <c r="C21" s="4">
        <v>0</v>
      </c>
      <c r="E21" s="4">
        <v>0</v>
      </c>
      <c r="G21" s="4">
        <v>0</v>
      </c>
      <c r="I21" s="4">
        <v>729861</v>
      </c>
      <c r="K21" s="4">
        <v>0</v>
      </c>
      <c r="M21" s="4">
        <v>729861</v>
      </c>
    </row>
    <row r="22" spans="1:13" ht="21" x14ac:dyDescent="0.25">
      <c r="A22" s="3" t="s">
        <v>116</v>
      </c>
      <c r="C22" s="4">
        <v>0</v>
      </c>
      <c r="E22" s="4">
        <v>0</v>
      </c>
      <c r="G22" s="4">
        <v>0</v>
      </c>
      <c r="I22" s="4">
        <v>28841530054</v>
      </c>
      <c r="K22" s="4">
        <v>0</v>
      </c>
      <c r="M22" s="4">
        <v>28841530054</v>
      </c>
    </row>
    <row r="23" spans="1:13" ht="21" x14ac:dyDescent="0.25">
      <c r="A23" s="3" t="s">
        <v>116</v>
      </c>
      <c r="C23" s="4">
        <v>0</v>
      </c>
      <c r="E23" s="4">
        <v>0</v>
      </c>
      <c r="G23" s="4">
        <v>0</v>
      </c>
      <c r="I23" s="4">
        <v>13010382498</v>
      </c>
      <c r="K23" s="4">
        <v>36280872</v>
      </c>
      <c r="M23" s="4">
        <v>12974101626</v>
      </c>
    </row>
    <row r="24" spans="1:13" ht="21" x14ac:dyDescent="0.25">
      <c r="A24" s="3" t="s">
        <v>116</v>
      </c>
      <c r="C24" s="4">
        <v>0</v>
      </c>
      <c r="E24" s="4">
        <v>0</v>
      </c>
      <c r="G24" s="4">
        <v>0</v>
      </c>
      <c r="I24" s="4">
        <v>3882513665</v>
      </c>
      <c r="K24" s="4">
        <v>14291951</v>
      </c>
      <c r="M24" s="4">
        <v>3868221714</v>
      </c>
    </row>
    <row r="25" spans="1:13" ht="21" x14ac:dyDescent="0.25">
      <c r="A25" s="3" t="s">
        <v>112</v>
      </c>
      <c r="C25" s="4">
        <v>0</v>
      </c>
      <c r="E25" s="4">
        <v>0</v>
      </c>
      <c r="G25" s="4">
        <v>0</v>
      </c>
      <c r="I25" s="4">
        <v>80306591085</v>
      </c>
      <c r="K25" s="4">
        <v>1289258</v>
      </c>
      <c r="M25" s="4">
        <v>80305301827</v>
      </c>
    </row>
    <row r="26" spans="1:13" ht="21" x14ac:dyDescent="0.25">
      <c r="A26" s="3" t="s">
        <v>112</v>
      </c>
      <c r="C26" s="4">
        <v>0</v>
      </c>
      <c r="E26" s="4">
        <v>0</v>
      </c>
      <c r="G26" s="4">
        <v>0</v>
      </c>
      <c r="I26" s="4">
        <v>179848561296</v>
      </c>
      <c r="K26" s="4">
        <v>2449587</v>
      </c>
      <c r="M26" s="4">
        <v>179846111709</v>
      </c>
    </row>
    <row r="27" spans="1:13" ht="21" x14ac:dyDescent="0.25">
      <c r="A27" s="3" t="s">
        <v>116</v>
      </c>
      <c r="C27" s="4">
        <v>0</v>
      </c>
      <c r="E27" s="4">
        <v>0</v>
      </c>
      <c r="G27" s="4">
        <v>0</v>
      </c>
      <c r="I27" s="4">
        <v>42617486345</v>
      </c>
      <c r="K27" s="4">
        <v>0</v>
      </c>
      <c r="M27" s="4">
        <v>42617486345</v>
      </c>
    </row>
    <row r="28" spans="1:13" ht="21" x14ac:dyDescent="0.25">
      <c r="A28" s="3" t="s">
        <v>112</v>
      </c>
      <c r="C28" s="4">
        <v>0</v>
      </c>
      <c r="E28" s="4">
        <v>0</v>
      </c>
      <c r="G28" s="4">
        <v>0</v>
      </c>
      <c r="I28" s="4">
        <v>103261948892</v>
      </c>
      <c r="K28" s="4">
        <v>1289258</v>
      </c>
      <c r="M28" s="4">
        <v>103260659634</v>
      </c>
    </row>
    <row r="29" spans="1:13" ht="21" x14ac:dyDescent="0.25">
      <c r="A29" s="3" t="s">
        <v>112</v>
      </c>
      <c r="C29" s="4">
        <v>0</v>
      </c>
      <c r="E29" s="4">
        <v>0</v>
      </c>
      <c r="G29" s="4">
        <v>0</v>
      </c>
      <c r="I29" s="4">
        <v>106540667360</v>
      </c>
      <c r="K29" s="4">
        <v>1289258</v>
      </c>
      <c r="M29" s="4">
        <v>106539378102</v>
      </c>
    </row>
    <row r="30" spans="1:13" ht="21" x14ac:dyDescent="0.25">
      <c r="A30" s="3" t="s">
        <v>105</v>
      </c>
      <c r="C30" s="4">
        <v>0</v>
      </c>
      <c r="E30" s="4">
        <v>0</v>
      </c>
      <c r="G30" s="4">
        <v>0</v>
      </c>
      <c r="I30" s="4">
        <v>97535099919</v>
      </c>
      <c r="K30" s="4">
        <v>44725768</v>
      </c>
      <c r="M30" s="4">
        <v>97490374151</v>
      </c>
    </row>
    <row r="31" spans="1:13" ht="21" x14ac:dyDescent="0.25">
      <c r="A31" s="3" t="s">
        <v>105</v>
      </c>
      <c r="C31" s="4">
        <v>33190639286</v>
      </c>
      <c r="E31" s="4">
        <v>17140694</v>
      </c>
      <c r="G31" s="4">
        <v>33173498592</v>
      </c>
      <c r="I31" s="4">
        <v>350487873330</v>
      </c>
      <c r="K31" s="4">
        <v>97195559</v>
      </c>
      <c r="M31" s="4">
        <v>350390677771</v>
      </c>
    </row>
    <row r="32" spans="1:13" ht="21" x14ac:dyDescent="0.25">
      <c r="A32" s="3" t="s">
        <v>202</v>
      </c>
      <c r="C32" s="4">
        <v>0</v>
      </c>
      <c r="E32" s="4">
        <v>0</v>
      </c>
      <c r="G32" s="4">
        <v>0</v>
      </c>
      <c r="I32" s="4">
        <v>19549180329</v>
      </c>
      <c r="K32" s="4">
        <v>386157</v>
      </c>
      <c r="M32" s="4">
        <v>19548794172</v>
      </c>
    </row>
    <row r="33" spans="1:13" ht="21" x14ac:dyDescent="0.25">
      <c r="A33" s="3" t="s">
        <v>202</v>
      </c>
      <c r="C33" s="4">
        <v>0</v>
      </c>
      <c r="E33" s="4">
        <v>0</v>
      </c>
      <c r="G33" s="4">
        <v>0</v>
      </c>
      <c r="I33" s="4">
        <v>71680327869</v>
      </c>
      <c r="K33" s="4">
        <v>1415909</v>
      </c>
      <c r="M33" s="4">
        <v>71678911960</v>
      </c>
    </row>
    <row r="34" spans="1:13" ht="21" x14ac:dyDescent="0.25">
      <c r="A34" s="3" t="s">
        <v>202</v>
      </c>
      <c r="C34" s="4">
        <v>0</v>
      </c>
      <c r="E34" s="4">
        <v>0</v>
      </c>
      <c r="G34" s="4">
        <v>0</v>
      </c>
      <c r="I34" s="4">
        <v>127213114754</v>
      </c>
      <c r="K34" s="4">
        <v>2059501</v>
      </c>
      <c r="M34" s="4">
        <v>127211055253</v>
      </c>
    </row>
    <row r="35" spans="1:13" ht="21" x14ac:dyDescent="0.25">
      <c r="A35" s="3" t="s">
        <v>202</v>
      </c>
      <c r="C35" s="4">
        <v>0</v>
      </c>
      <c r="E35" s="4">
        <v>0</v>
      </c>
      <c r="G35" s="4">
        <v>0</v>
      </c>
      <c r="I35" s="4">
        <v>245081967213</v>
      </c>
      <c r="K35" s="4">
        <v>2574376</v>
      </c>
      <c r="M35" s="4">
        <v>245079392837</v>
      </c>
    </row>
    <row r="36" spans="1:13" ht="21" x14ac:dyDescent="0.25">
      <c r="A36" s="3" t="s">
        <v>109</v>
      </c>
      <c r="C36" s="4">
        <v>0</v>
      </c>
      <c r="E36" s="4">
        <v>0</v>
      </c>
      <c r="G36" s="4">
        <v>0</v>
      </c>
      <c r="I36" s="4">
        <v>140087431647</v>
      </c>
      <c r="K36" s="4">
        <v>425988500</v>
      </c>
      <c r="M36" s="4">
        <v>139661443147</v>
      </c>
    </row>
    <row r="37" spans="1:13" ht="21" x14ac:dyDescent="0.25">
      <c r="A37" s="3" t="s">
        <v>202</v>
      </c>
      <c r="C37" s="4">
        <v>0</v>
      </c>
      <c r="E37" s="4">
        <v>0</v>
      </c>
      <c r="G37" s="4">
        <v>0</v>
      </c>
      <c r="I37" s="4">
        <v>604508196722</v>
      </c>
      <c r="K37" s="4">
        <v>6435943</v>
      </c>
      <c r="M37" s="4">
        <v>604501760779</v>
      </c>
    </row>
    <row r="38" spans="1:13" ht="21" x14ac:dyDescent="0.25">
      <c r="A38" s="3" t="s">
        <v>202</v>
      </c>
      <c r="C38" s="4">
        <v>0</v>
      </c>
      <c r="E38" s="4">
        <v>0</v>
      </c>
      <c r="G38" s="4">
        <v>0</v>
      </c>
      <c r="I38" s="4">
        <v>122540983607</v>
      </c>
      <c r="K38" s="4">
        <v>1287188</v>
      </c>
      <c r="M38" s="4">
        <v>122539696419</v>
      </c>
    </row>
    <row r="39" spans="1:13" ht="21" x14ac:dyDescent="0.25">
      <c r="A39" s="3" t="s">
        <v>202</v>
      </c>
      <c r="C39" s="4">
        <v>0</v>
      </c>
      <c r="E39" s="4">
        <v>0</v>
      </c>
      <c r="G39" s="4">
        <v>0</v>
      </c>
      <c r="I39" s="4">
        <v>367622950821</v>
      </c>
      <c r="K39" s="4">
        <v>3861564</v>
      </c>
      <c r="M39" s="4">
        <v>367619089257</v>
      </c>
    </row>
    <row r="40" spans="1:13" ht="21" x14ac:dyDescent="0.25">
      <c r="A40" s="3" t="s">
        <v>112</v>
      </c>
      <c r="C40" s="4">
        <v>0</v>
      </c>
      <c r="E40" s="4">
        <v>0</v>
      </c>
      <c r="G40" s="4">
        <v>0</v>
      </c>
      <c r="I40" s="4">
        <v>231699071029</v>
      </c>
      <c r="K40" s="4">
        <v>0</v>
      </c>
      <c r="M40" s="4">
        <v>231699071029</v>
      </c>
    </row>
    <row r="41" spans="1:13" ht="21" x14ac:dyDescent="0.25">
      <c r="A41" s="3" t="s">
        <v>112</v>
      </c>
      <c r="C41" s="4">
        <v>0</v>
      </c>
      <c r="E41" s="4">
        <v>0</v>
      </c>
      <c r="G41" s="4">
        <v>0</v>
      </c>
      <c r="I41" s="4">
        <v>73374590157</v>
      </c>
      <c r="K41" s="4">
        <v>0</v>
      </c>
      <c r="M41" s="4">
        <v>73374590157</v>
      </c>
    </row>
    <row r="42" spans="1:13" ht="21" x14ac:dyDescent="0.25">
      <c r="A42" s="3" t="s">
        <v>112</v>
      </c>
      <c r="C42" s="4">
        <v>0</v>
      </c>
      <c r="E42" s="4">
        <v>0</v>
      </c>
      <c r="G42" s="4">
        <v>0</v>
      </c>
      <c r="I42" s="4">
        <v>150866830591</v>
      </c>
      <c r="K42" s="4">
        <v>0</v>
      </c>
      <c r="M42" s="4">
        <v>150866830591</v>
      </c>
    </row>
    <row r="43" spans="1:13" ht="21" x14ac:dyDescent="0.25">
      <c r="A43" s="3" t="s">
        <v>105</v>
      </c>
      <c r="C43" s="4">
        <v>10199999998</v>
      </c>
      <c r="E43" s="4">
        <v>-40570748</v>
      </c>
      <c r="G43" s="4">
        <v>10240570746</v>
      </c>
      <c r="I43" s="4">
        <v>108783561622</v>
      </c>
      <c r="K43" s="4">
        <v>11680132</v>
      </c>
      <c r="M43" s="4">
        <v>108771881490</v>
      </c>
    </row>
    <row r="44" spans="1:13" ht="21" x14ac:dyDescent="0.25">
      <c r="A44" s="3" t="s">
        <v>105</v>
      </c>
      <c r="C44" s="4">
        <v>0</v>
      </c>
      <c r="E44" s="4">
        <v>0</v>
      </c>
      <c r="G44" s="4">
        <v>0</v>
      </c>
      <c r="I44" s="4">
        <v>140383561646</v>
      </c>
      <c r="K44" s="4">
        <v>0</v>
      </c>
      <c r="M44" s="4">
        <v>140383561646</v>
      </c>
    </row>
    <row r="45" spans="1:13" ht="21" x14ac:dyDescent="0.25">
      <c r="A45" s="3" t="s">
        <v>120</v>
      </c>
      <c r="C45" s="4">
        <v>4195</v>
      </c>
      <c r="E45" s="4">
        <v>0</v>
      </c>
      <c r="G45" s="4">
        <v>4195</v>
      </c>
      <c r="I45" s="4">
        <v>510600</v>
      </c>
      <c r="K45" s="4">
        <v>0</v>
      </c>
      <c r="M45" s="4">
        <v>510600</v>
      </c>
    </row>
    <row r="46" spans="1:13" ht="21" x14ac:dyDescent="0.25">
      <c r="A46" s="3" t="s">
        <v>120</v>
      </c>
      <c r="C46" s="4">
        <v>0</v>
      </c>
      <c r="E46" s="4">
        <v>0</v>
      </c>
      <c r="G46" s="4">
        <v>0</v>
      </c>
      <c r="I46" s="4">
        <v>103278688524</v>
      </c>
      <c r="K46" s="4">
        <v>0</v>
      </c>
      <c r="M46" s="4">
        <v>103278688524</v>
      </c>
    </row>
    <row r="47" spans="1:13" ht="21" x14ac:dyDescent="0.25">
      <c r="A47" s="3" t="s">
        <v>120</v>
      </c>
      <c r="C47" s="4">
        <v>0</v>
      </c>
      <c r="E47" s="4">
        <v>0</v>
      </c>
      <c r="G47" s="4">
        <v>0</v>
      </c>
      <c r="I47" s="4">
        <v>19475409834</v>
      </c>
      <c r="K47" s="4">
        <v>0</v>
      </c>
      <c r="M47" s="4">
        <v>19475409834</v>
      </c>
    </row>
    <row r="48" spans="1:13" ht="21" x14ac:dyDescent="0.25">
      <c r="A48" s="3" t="s">
        <v>120</v>
      </c>
      <c r="C48" s="4">
        <v>0</v>
      </c>
      <c r="E48" s="4">
        <v>0</v>
      </c>
      <c r="G48" s="4">
        <v>0</v>
      </c>
      <c r="I48" s="4">
        <v>19136065573</v>
      </c>
      <c r="K48" s="4">
        <v>0</v>
      </c>
      <c r="M48" s="4">
        <v>19136065573</v>
      </c>
    </row>
    <row r="49" spans="1:13" ht="21" x14ac:dyDescent="0.25">
      <c r="A49" s="3" t="s">
        <v>120</v>
      </c>
      <c r="C49" s="4">
        <v>0</v>
      </c>
      <c r="E49" s="4">
        <v>0</v>
      </c>
      <c r="G49" s="4">
        <v>0</v>
      </c>
      <c r="I49" s="4">
        <v>24049180857</v>
      </c>
      <c r="K49" s="4">
        <v>0</v>
      </c>
      <c r="M49" s="4">
        <v>24049180857</v>
      </c>
    </row>
    <row r="50" spans="1:13" ht="21" x14ac:dyDescent="0.25">
      <c r="A50" s="3" t="s">
        <v>120</v>
      </c>
      <c r="C50" s="4">
        <v>0</v>
      </c>
      <c r="E50" s="4">
        <v>0</v>
      </c>
      <c r="G50" s="4">
        <v>0</v>
      </c>
      <c r="I50" s="4">
        <v>167901639343</v>
      </c>
      <c r="K50" s="4">
        <v>0</v>
      </c>
      <c r="M50" s="4">
        <v>167901639343</v>
      </c>
    </row>
    <row r="51" spans="1:13" ht="21" x14ac:dyDescent="0.25">
      <c r="A51" s="3" t="s">
        <v>203</v>
      </c>
      <c r="C51" s="4">
        <v>0</v>
      </c>
      <c r="E51" s="4">
        <v>0</v>
      </c>
      <c r="G51" s="4">
        <v>0</v>
      </c>
      <c r="I51" s="4">
        <v>78934426229</v>
      </c>
      <c r="K51" s="4">
        <v>0</v>
      </c>
      <c r="M51" s="4">
        <v>78934426229</v>
      </c>
    </row>
    <row r="52" spans="1:13" ht="21" x14ac:dyDescent="0.25">
      <c r="A52" s="3" t="s">
        <v>204</v>
      </c>
      <c r="C52" s="4">
        <v>0</v>
      </c>
      <c r="E52" s="4">
        <v>0</v>
      </c>
      <c r="G52" s="4">
        <v>0</v>
      </c>
      <c r="I52" s="4">
        <v>50606557376</v>
      </c>
      <c r="K52" s="4">
        <v>0</v>
      </c>
      <c r="M52" s="4">
        <v>50606557376</v>
      </c>
    </row>
    <row r="53" spans="1:13" ht="21" x14ac:dyDescent="0.25">
      <c r="A53" s="3" t="s">
        <v>205</v>
      </c>
      <c r="C53" s="4">
        <v>0</v>
      </c>
      <c r="E53" s="4">
        <v>0</v>
      </c>
      <c r="G53" s="4">
        <v>0</v>
      </c>
      <c r="I53" s="4">
        <v>10622950820</v>
      </c>
      <c r="K53" s="4">
        <v>0</v>
      </c>
      <c r="M53" s="4">
        <v>10622950820</v>
      </c>
    </row>
    <row r="54" spans="1:13" ht="21" x14ac:dyDescent="0.25">
      <c r="A54" s="3" t="s">
        <v>206</v>
      </c>
      <c r="C54" s="4">
        <v>0</v>
      </c>
      <c r="E54" s="4">
        <v>0</v>
      </c>
      <c r="G54" s="4">
        <v>0</v>
      </c>
      <c r="I54" s="4">
        <v>97303280656</v>
      </c>
      <c r="K54" s="4">
        <v>0</v>
      </c>
      <c r="M54" s="4">
        <v>97303280656</v>
      </c>
    </row>
    <row r="55" spans="1:13" ht="21" x14ac:dyDescent="0.25">
      <c r="A55" s="3" t="s">
        <v>207</v>
      </c>
      <c r="C55" s="4">
        <v>0</v>
      </c>
      <c r="E55" s="4">
        <v>0</v>
      </c>
      <c r="G55" s="4">
        <v>0</v>
      </c>
      <c r="I55" s="4">
        <v>57491803265</v>
      </c>
      <c r="K55" s="4">
        <v>0</v>
      </c>
      <c r="M55" s="4">
        <v>57491803265</v>
      </c>
    </row>
    <row r="56" spans="1:13" ht="21" x14ac:dyDescent="0.25">
      <c r="A56" s="3" t="s">
        <v>122</v>
      </c>
      <c r="C56" s="4">
        <v>0</v>
      </c>
      <c r="E56" s="4">
        <v>0</v>
      </c>
      <c r="G56" s="4">
        <v>0</v>
      </c>
      <c r="I56" s="4">
        <v>43579234970</v>
      </c>
      <c r="K56" s="4">
        <v>0</v>
      </c>
      <c r="M56" s="4">
        <v>43579234970</v>
      </c>
    </row>
    <row r="57" spans="1:13" ht="21" x14ac:dyDescent="0.25">
      <c r="A57" s="3" t="s">
        <v>208</v>
      </c>
      <c r="C57" s="4">
        <v>0</v>
      </c>
      <c r="E57" s="4">
        <v>0</v>
      </c>
      <c r="G57" s="4">
        <v>0</v>
      </c>
      <c r="I57" s="4">
        <v>36885245900</v>
      </c>
      <c r="K57" s="4">
        <v>0</v>
      </c>
      <c r="M57" s="4">
        <v>36885245900</v>
      </c>
    </row>
    <row r="58" spans="1:13" ht="21" x14ac:dyDescent="0.25">
      <c r="A58" s="3" t="s">
        <v>209</v>
      </c>
      <c r="C58" s="4">
        <v>0</v>
      </c>
      <c r="E58" s="4">
        <v>0</v>
      </c>
      <c r="G58" s="4">
        <v>0</v>
      </c>
      <c r="I58" s="4">
        <v>55527060805</v>
      </c>
      <c r="K58" s="4">
        <v>0</v>
      </c>
      <c r="M58" s="4">
        <v>55527060805</v>
      </c>
    </row>
    <row r="59" spans="1:13" ht="21" x14ac:dyDescent="0.25">
      <c r="A59" s="3" t="s">
        <v>207</v>
      </c>
      <c r="C59" s="4">
        <v>0</v>
      </c>
      <c r="E59" s="4">
        <v>0</v>
      </c>
      <c r="G59" s="4">
        <v>0</v>
      </c>
      <c r="I59" s="4">
        <v>42860655734</v>
      </c>
      <c r="K59" s="4">
        <v>0</v>
      </c>
      <c r="M59" s="4">
        <v>42860655734</v>
      </c>
    </row>
    <row r="60" spans="1:13" ht="21" x14ac:dyDescent="0.25">
      <c r="A60" s="3" t="s">
        <v>126</v>
      </c>
      <c r="C60" s="4">
        <v>0</v>
      </c>
      <c r="E60" s="4">
        <v>0</v>
      </c>
      <c r="G60" s="4">
        <v>0</v>
      </c>
      <c r="I60" s="4">
        <v>43524590162</v>
      </c>
      <c r="K60" s="4">
        <v>0</v>
      </c>
      <c r="M60" s="4">
        <v>43524590162</v>
      </c>
    </row>
    <row r="61" spans="1:13" ht="21" x14ac:dyDescent="0.25">
      <c r="A61" s="3" t="s">
        <v>120</v>
      </c>
      <c r="C61" s="4">
        <v>0</v>
      </c>
      <c r="E61" s="4">
        <v>0</v>
      </c>
      <c r="G61" s="4">
        <v>0</v>
      </c>
      <c r="I61" s="4">
        <v>149385245901</v>
      </c>
      <c r="K61" s="4">
        <v>0</v>
      </c>
      <c r="M61" s="4">
        <v>149385245901</v>
      </c>
    </row>
    <row r="62" spans="1:13" ht="21" x14ac:dyDescent="0.25">
      <c r="A62" s="3" t="s">
        <v>204</v>
      </c>
      <c r="C62" s="4">
        <v>0</v>
      </c>
      <c r="E62" s="4">
        <v>0</v>
      </c>
      <c r="G62" s="4">
        <v>0</v>
      </c>
      <c r="I62" s="4">
        <v>37868852459</v>
      </c>
      <c r="K62" s="4">
        <v>0</v>
      </c>
      <c r="M62" s="4">
        <v>37868852459</v>
      </c>
    </row>
    <row r="63" spans="1:13" ht="21" x14ac:dyDescent="0.25">
      <c r="A63" s="3" t="s">
        <v>116</v>
      </c>
      <c r="C63" s="4">
        <v>0</v>
      </c>
      <c r="E63" s="4">
        <v>0</v>
      </c>
      <c r="G63" s="4">
        <v>0</v>
      </c>
      <c r="I63" s="4">
        <v>19665573770</v>
      </c>
      <c r="K63" s="4">
        <v>0</v>
      </c>
      <c r="M63" s="4">
        <v>19665573770</v>
      </c>
    </row>
    <row r="64" spans="1:13" ht="21" x14ac:dyDescent="0.25">
      <c r="A64" s="3" t="s">
        <v>105</v>
      </c>
      <c r="C64" s="4">
        <v>0</v>
      </c>
      <c r="E64" s="4">
        <v>0</v>
      </c>
      <c r="G64" s="4">
        <v>0</v>
      </c>
      <c r="I64" s="4">
        <v>12739726027</v>
      </c>
      <c r="K64" s="4">
        <v>0</v>
      </c>
      <c r="M64" s="4">
        <v>12739726027</v>
      </c>
    </row>
    <row r="65" spans="1:13" ht="21" x14ac:dyDescent="0.25">
      <c r="A65" s="3" t="s">
        <v>105</v>
      </c>
      <c r="C65" s="4">
        <v>0</v>
      </c>
      <c r="E65" s="4">
        <v>0</v>
      </c>
      <c r="G65" s="4">
        <v>0</v>
      </c>
      <c r="I65" s="4">
        <v>16273972603</v>
      </c>
      <c r="K65" s="4">
        <v>0</v>
      </c>
      <c r="M65" s="4">
        <v>16273972603</v>
      </c>
    </row>
    <row r="66" spans="1:13" ht="21" x14ac:dyDescent="0.25">
      <c r="A66" s="3" t="s">
        <v>116</v>
      </c>
      <c r="C66" s="4">
        <v>0</v>
      </c>
      <c r="E66" s="4">
        <v>0</v>
      </c>
      <c r="G66" s="4">
        <v>0</v>
      </c>
      <c r="I66" s="4">
        <v>35398032787</v>
      </c>
      <c r="K66" s="4">
        <v>0</v>
      </c>
      <c r="M66" s="4">
        <v>35398032787</v>
      </c>
    </row>
    <row r="67" spans="1:13" ht="21" x14ac:dyDescent="0.25">
      <c r="A67" s="3" t="s">
        <v>116</v>
      </c>
      <c r="C67" s="4">
        <v>0</v>
      </c>
      <c r="E67" s="4">
        <v>0</v>
      </c>
      <c r="G67" s="4">
        <v>0</v>
      </c>
      <c r="I67" s="4">
        <v>31137158470</v>
      </c>
      <c r="K67" s="4">
        <v>0</v>
      </c>
      <c r="M67" s="4">
        <v>31137158470</v>
      </c>
    </row>
    <row r="68" spans="1:13" ht="21" x14ac:dyDescent="0.25">
      <c r="A68" s="3" t="s">
        <v>112</v>
      </c>
      <c r="C68" s="4">
        <v>0</v>
      </c>
      <c r="E68" s="4">
        <v>0</v>
      </c>
      <c r="G68" s="4">
        <v>0</v>
      </c>
      <c r="I68" s="4">
        <v>115658155734</v>
      </c>
      <c r="K68" s="4">
        <v>0</v>
      </c>
      <c r="M68" s="4">
        <v>115658155734</v>
      </c>
    </row>
    <row r="69" spans="1:13" ht="21" x14ac:dyDescent="0.25">
      <c r="A69" s="3" t="s">
        <v>105</v>
      </c>
      <c r="C69" s="4">
        <v>0</v>
      </c>
      <c r="E69" s="4">
        <v>0</v>
      </c>
      <c r="G69" s="4">
        <v>0</v>
      </c>
      <c r="I69" s="4">
        <v>23424657533</v>
      </c>
      <c r="K69" s="4">
        <v>0</v>
      </c>
      <c r="M69" s="4">
        <v>23424657533</v>
      </c>
    </row>
    <row r="70" spans="1:13" ht="21" x14ac:dyDescent="0.25">
      <c r="A70" s="3" t="s">
        <v>122</v>
      </c>
      <c r="C70" s="4">
        <v>44758904096</v>
      </c>
      <c r="E70" s="4">
        <v>844635936</v>
      </c>
      <c r="G70" s="4">
        <v>43914268160</v>
      </c>
      <c r="I70" s="4">
        <v>287111261340</v>
      </c>
      <c r="K70" s="4">
        <v>1229836250</v>
      </c>
      <c r="M70" s="4">
        <v>285881425090</v>
      </c>
    </row>
    <row r="71" spans="1:13" ht="21" x14ac:dyDescent="0.25">
      <c r="A71" s="3" t="s">
        <v>124</v>
      </c>
      <c r="C71" s="4">
        <v>52657534216</v>
      </c>
      <c r="E71" s="4">
        <v>993689336</v>
      </c>
      <c r="G71" s="4">
        <v>51663844880</v>
      </c>
      <c r="I71" s="4">
        <v>336255477369</v>
      </c>
      <c r="K71" s="4">
        <v>1446866176</v>
      </c>
      <c r="M71" s="4">
        <v>334808611193</v>
      </c>
    </row>
    <row r="72" spans="1:13" ht="21" x14ac:dyDescent="0.25">
      <c r="A72" s="3" t="s">
        <v>207</v>
      </c>
      <c r="C72" s="4">
        <v>0</v>
      </c>
      <c r="E72" s="4">
        <v>0</v>
      </c>
      <c r="G72" s="4">
        <v>0</v>
      </c>
      <c r="I72" s="4">
        <v>228085005131</v>
      </c>
      <c r="K72" s="4">
        <v>0</v>
      </c>
      <c r="M72" s="4">
        <v>228085005131</v>
      </c>
    </row>
    <row r="73" spans="1:13" ht="21" x14ac:dyDescent="0.25">
      <c r="A73" s="3" t="s">
        <v>116</v>
      </c>
      <c r="C73" s="4">
        <v>0</v>
      </c>
      <c r="E73" s="4">
        <v>0</v>
      </c>
      <c r="G73" s="4">
        <v>0</v>
      </c>
      <c r="I73" s="4">
        <v>50802732239</v>
      </c>
      <c r="K73" s="4">
        <v>0</v>
      </c>
      <c r="M73" s="4">
        <v>50802732239</v>
      </c>
    </row>
    <row r="74" spans="1:13" ht="21" x14ac:dyDescent="0.25">
      <c r="A74" s="3" t="s">
        <v>206</v>
      </c>
      <c r="C74" s="4">
        <v>0</v>
      </c>
      <c r="E74" s="4">
        <v>0</v>
      </c>
      <c r="G74" s="4">
        <v>0</v>
      </c>
      <c r="I74" s="4">
        <v>180327868852</v>
      </c>
      <c r="K74" s="4">
        <v>0</v>
      </c>
      <c r="M74" s="4">
        <v>180327868852</v>
      </c>
    </row>
    <row r="75" spans="1:13" ht="21" x14ac:dyDescent="0.25">
      <c r="A75" s="3" t="s">
        <v>116</v>
      </c>
      <c r="C75" s="4">
        <v>0</v>
      </c>
      <c r="E75" s="4">
        <v>0</v>
      </c>
      <c r="G75" s="4">
        <v>0</v>
      </c>
      <c r="I75" s="4">
        <v>68829508195</v>
      </c>
      <c r="K75" s="4">
        <v>0</v>
      </c>
      <c r="M75" s="4">
        <v>68829508195</v>
      </c>
    </row>
    <row r="76" spans="1:13" ht="21" x14ac:dyDescent="0.25">
      <c r="A76" s="3" t="s">
        <v>126</v>
      </c>
      <c r="C76" s="4">
        <v>38176712319</v>
      </c>
      <c r="E76" s="4">
        <v>720424769</v>
      </c>
      <c r="G76" s="4">
        <v>37456287550</v>
      </c>
      <c r="I76" s="4">
        <v>230848965766</v>
      </c>
      <c r="K76" s="4">
        <v>1048977978</v>
      </c>
      <c r="M76" s="4">
        <v>229799987788</v>
      </c>
    </row>
    <row r="77" spans="1:13" ht="21" x14ac:dyDescent="0.25">
      <c r="A77" s="3" t="s">
        <v>203</v>
      </c>
      <c r="C77" s="4">
        <v>0</v>
      </c>
      <c r="E77" s="4">
        <v>0</v>
      </c>
      <c r="G77" s="4">
        <v>0</v>
      </c>
      <c r="I77" s="4">
        <v>49590163932</v>
      </c>
      <c r="K77" s="4">
        <v>0</v>
      </c>
      <c r="M77" s="4">
        <v>49590163932</v>
      </c>
    </row>
    <row r="78" spans="1:13" ht="21" x14ac:dyDescent="0.25">
      <c r="A78" s="3" t="s">
        <v>210</v>
      </c>
      <c r="C78" s="4">
        <v>0</v>
      </c>
      <c r="E78" s="4">
        <v>0</v>
      </c>
      <c r="G78" s="4">
        <v>0</v>
      </c>
      <c r="I78" s="4">
        <v>14790150272</v>
      </c>
      <c r="K78" s="4">
        <v>0</v>
      </c>
      <c r="M78" s="4">
        <v>14790150272</v>
      </c>
    </row>
    <row r="79" spans="1:13" ht="21" x14ac:dyDescent="0.25">
      <c r="A79" s="3" t="s">
        <v>204</v>
      </c>
      <c r="C79" s="4">
        <v>0</v>
      </c>
      <c r="E79" s="4">
        <v>0</v>
      </c>
      <c r="G79" s="4">
        <v>0</v>
      </c>
      <c r="I79" s="4">
        <v>34016393441</v>
      </c>
      <c r="K79" s="4">
        <v>0</v>
      </c>
      <c r="M79" s="4">
        <v>34016393441</v>
      </c>
    </row>
    <row r="80" spans="1:13" ht="21" x14ac:dyDescent="0.25">
      <c r="A80" s="3" t="s">
        <v>211</v>
      </c>
      <c r="C80" s="4">
        <v>0</v>
      </c>
      <c r="E80" s="4">
        <v>0</v>
      </c>
      <c r="G80" s="4">
        <v>0</v>
      </c>
      <c r="I80" s="4">
        <v>58341202186</v>
      </c>
      <c r="K80" s="4">
        <v>0</v>
      </c>
      <c r="M80" s="4">
        <v>58341202186</v>
      </c>
    </row>
    <row r="81" spans="1:13" ht="21" x14ac:dyDescent="0.25">
      <c r="A81" s="3" t="s">
        <v>203</v>
      </c>
      <c r="C81" s="4">
        <v>0</v>
      </c>
      <c r="E81" s="4">
        <v>0</v>
      </c>
      <c r="G81" s="4">
        <v>0</v>
      </c>
      <c r="I81" s="4">
        <v>76229508196</v>
      </c>
      <c r="K81" s="4">
        <v>0</v>
      </c>
      <c r="M81" s="4">
        <v>76229508196</v>
      </c>
    </row>
    <row r="82" spans="1:13" ht="21" x14ac:dyDescent="0.25">
      <c r="A82" s="3" t="s">
        <v>112</v>
      </c>
      <c r="C82" s="4">
        <v>0</v>
      </c>
      <c r="E82" s="4">
        <v>0</v>
      </c>
      <c r="G82" s="4">
        <v>0</v>
      </c>
      <c r="I82" s="4">
        <v>271057158464</v>
      </c>
      <c r="K82" s="4">
        <v>0</v>
      </c>
      <c r="M82" s="4">
        <v>271057158464</v>
      </c>
    </row>
    <row r="83" spans="1:13" ht="21" x14ac:dyDescent="0.25">
      <c r="A83" s="3" t="s">
        <v>116</v>
      </c>
      <c r="C83" s="4">
        <v>0</v>
      </c>
      <c r="E83" s="4">
        <v>0</v>
      </c>
      <c r="G83" s="4">
        <v>0</v>
      </c>
      <c r="I83" s="4">
        <v>60717459015</v>
      </c>
      <c r="K83" s="4">
        <v>0</v>
      </c>
      <c r="M83" s="4">
        <v>60717459015</v>
      </c>
    </row>
    <row r="84" spans="1:13" ht="21" x14ac:dyDescent="0.25">
      <c r="A84" s="3" t="s">
        <v>211</v>
      </c>
      <c r="C84" s="4">
        <v>0</v>
      </c>
      <c r="E84" s="4">
        <v>0</v>
      </c>
      <c r="G84" s="4">
        <v>0</v>
      </c>
      <c r="I84" s="4">
        <v>31915587431</v>
      </c>
      <c r="K84" s="4">
        <v>0</v>
      </c>
      <c r="M84" s="4">
        <v>31915587431</v>
      </c>
    </row>
    <row r="85" spans="1:13" ht="21" x14ac:dyDescent="0.25">
      <c r="A85" s="3" t="s">
        <v>109</v>
      </c>
      <c r="C85" s="4">
        <v>35543835602</v>
      </c>
      <c r="E85" s="4">
        <v>670740302</v>
      </c>
      <c r="G85" s="4">
        <v>34873095300</v>
      </c>
      <c r="I85" s="4">
        <v>193066147279</v>
      </c>
      <c r="K85" s="4">
        <v>976634669</v>
      </c>
      <c r="M85" s="4">
        <v>192089512610</v>
      </c>
    </row>
    <row r="86" spans="1:13" ht="21" x14ac:dyDescent="0.25">
      <c r="A86" s="3" t="s">
        <v>211</v>
      </c>
      <c r="C86" s="4">
        <v>0</v>
      </c>
      <c r="E86" s="4">
        <v>0</v>
      </c>
      <c r="G86" s="4">
        <v>0</v>
      </c>
      <c r="I86" s="4">
        <v>173220928958</v>
      </c>
      <c r="K86" s="4">
        <v>0</v>
      </c>
      <c r="M86" s="4">
        <v>173220928958</v>
      </c>
    </row>
    <row r="87" spans="1:13" ht="21" x14ac:dyDescent="0.25">
      <c r="A87" s="3" t="s">
        <v>105</v>
      </c>
      <c r="C87" s="4">
        <v>0</v>
      </c>
      <c r="E87" s="4">
        <v>0</v>
      </c>
      <c r="G87" s="4">
        <v>0</v>
      </c>
      <c r="I87" s="4">
        <v>11835616438</v>
      </c>
      <c r="K87" s="4">
        <v>0</v>
      </c>
      <c r="M87" s="4">
        <v>11835616438</v>
      </c>
    </row>
    <row r="88" spans="1:13" ht="21" x14ac:dyDescent="0.25">
      <c r="A88" s="3" t="s">
        <v>122</v>
      </c>
      <c r="C88" s="4">
        <v>30278082168</v>
      </c>
      <c r="E88" s="4">
        <v>571371368</v>
      </c>
      <c r="G88" s="4">
        <v>29706710800</v>
      </c>
      <c r="I88" s="4">
        <v>159476471258</v>
      </c>
      <c r="K88" s="4">
        <v>831948051</v>
      </c>
      <c r="M88" s="4">
        <v>158644523207</v>
      </c>
    </row>
    <row r="89" spans="1:13" ht="21" x14ac:dyDescent="0.25">
      <c r="A89" s="3" t="s">
        <v>105</v>
      </c>
      <c r="C89" s="4">
        <v>0</v>
      </c>
      <c r="E89" s="4">
        <v>0</v>
      </c>
      <c r="G89" s="4">
        <v>0</v>
      </c>
      <c r="I89" s="4">
        <v>32547945205</v>
      </c>
      <c r="K89" s="4">
        <v>0</v>
      </c>
      <c r="M89" s="4">
        <v>32547945205</v>
      </c>
    </row>
    <row r="90" spans="1:13" ht="21" x14ac:dyDescent="0.25">
      <c r="A90" s="3" t="s">
        <v>112</v>
      </c>
      <c r="C90" s="4">
        <v>0</v>
      </c>
      <c r="E90" s="4">
        <v>0</v>
      </c>
      <c r="G90" s="4">
        <v>0</v>
      </c>
      <c r="I90" s="4">
        <v>63913114752</v>
      </c>
      <c r="K90" s="4">
        <v>0</v>
      </c>
      <c r="M90" s="4">
        <v>63913114752</v>
      </c>
    </row>
    <row r="91" spans="1:13" ht="21" x14ac:dyDescent="0.25">
      <c r="A91" s="3" t="s">
        <v>130</v>
      </c>
      <c r="C91" s="4">
        <v>52657534216</v>
      </c>
      <c r="E91" s="4">
        <v>993689336</v>
      </c>
      <c r="G91" s="4">
        <v>51663844880</v>
      </c>
      <c r="I91" s="4">
        <v>275360683758</v>
      </c>
      <c r="K91" s="4">
        <v>1446866176</v>
      </c>
      <c r="M91" s="4">
        <v>273913817582</v>
      </c>
    </row>
    <row r="92" spans="1:13" ht="21" x14ac:dyDescent="0.25">
      <c r="A92" s="3" t="s">
        <v>211</v>
      </c>
      <c r="C92" s="4">
        <v>0</v>
      </c>
      <c r="E92" s="4">
        <v>0</v>
      </c>
      <c r="G92" s="4">
        <v>0</v>
      </c>
      <c r="I92" s="4">
        <v>119222540981</v>
      </c>
      <c r="K92" s="4">
        <v>0</v>
      </c>
      <c r="M92" s="4">
        <v>119222540981</v>
      </c>
    </row>
    <row r="93" spans="1:13" ht="21" x14ac:dyDescent="0.25">
      <c r="A93" s="3" t="s">
        <v>120</v>
      </c>
      <c r="C93" s="4">
        <v>0</v>
      </c>
      <c r="E93" s="4">
        <v>0</v>
      </c>
      <c r="G93" s="4">
        <v>0</v>
      </c>
      <c r="I93" s="4">
        <v>39344262294</v>
      </c>
      <c r="K93" s="4">
        <v>0</v>
      </c>
      <c r="M93" s="4">
        <v>39344262294</v>
      </c>
    </row>
    <row r="94" spans="1:13" ht="21" x14ac:dyDescent="0.25">
      <c r="A94" s="3" t="s">
        <v>212</v>
      </c>
      <c r="C94" s="4">
        <v>0</v>
      </c>
      <c r="E94" s="4">
        <v>0</v>
      </c>
      <c r="G94" s="4">
        <v>0</v>
      </c>
      <c r="I94" s="4">
        <v>119837090163</v>
      </c>
      <c r="K94" s="4">
        <v>0</v>
      </c>
      <c r="M94" s="4">
        <v>119837090163</v>
      </c>
    </row>
    <row r="95" spans="1:13" ht="21" x14ac:dyDescent="0.25">
      <c r="A95" s="3" t="s">
        <v>213</v>
      </c>
      <c r="C95" s="4">
        <v>0</v>
      </c>
      <c r="E95" s="4">
        <v>0</v>
      </c>
      <c r="G95" s="4">
        <v>0</v>
      </c>
      <c r="I95" s="4">
        <v>144262295467</v>
      </c>
      <c r="K95" s="4">
        <v>0</v>
      </c>
      <c r="M95" s="4">
        <v>144262295467</v>
      </c>
    </row>
    <row r="96" spans="1:13" ht="21" x14ac:dyDescent="0.25">
      <c r="A96" s="3" t="s">
        <v>203</v>
      </c>
      <c r="C96" s="4">
        <v>0</v>
      </c>
      <c r="E96" s="4">
        <v>0</v>
      </c>
      <c r="G96" s="4">
        <v>0</v>
      </c>
      <c r="I96" s="4">
        <v>76311475407</v>
      </c>
      <c r="K96" s="4">
        <v>0</v>
      </c>
      <c r="M96" s="4">
        <v>76311475407</v>
      </c>
    </row>
    <row r="97" spans="1:13" ht="21" x14ac:dyDescent="0.25">
      <c r="A97" s="3" t="s">
        <v>105</v>
      </c>
      <c r="C97" s="4">
        <v>15982124410</v>
      </c>
      <c r="E97" s="4">
        <v>14157021</v>
      </c>
      <c r="G97" s="4">
        <v>15967967389</v>
      </c>
      <c r="I97" s="4">
        <v>76635616428</v>
      </c>
      <c r="K97" s="4">
        <v>47347815</v>
      </c>
      <c r="M97" s="4">
        <v>76588268613</v>
      </c>
    </row>
    <row r="98" spans="1:13" ht="21" x14ac:dyDescent="0.25">
      <c r="A98" s="3" t="s">
        <v>205</v>
      </c>
      <c r="C98" s="4">
        <v>0</v>
      </c>
      <c r="E98" s="4">
        <v>0</v>
      </c>
      <c r="G98" s="4">
        <v>0</v>
      </c>
      <c r="I98" s="4">
        <v>146065573770</v>
      </c>
      <c r="K98" s="4">
        <v>0</v>
      </c>
      <c r="M98" s="4">
        <v>146065573770</v>
      </c>
    </row>
    <row r="99" spans="1:13" ht="21" x14ac:dyDescent="0.25">
      <c r="A99" s="3" t="s">
        <v>105</v>
      </c>
      <c r="C99" s="4">
        <v>26149562087</v>
      </c>
      <c r="E99" s="4">
        <v>4763709</v>
      </c>
      <c r="G99" s="4">
        <v>26144798378</v>
      </c>
      <c r="I99" s="4">
        <v>123072984490</v>
      </c>
      <c r="K99" s="4">
        <v>61215575</v>
      </c>
      <c r="M99" s="4">
        <v>123011768915</v>
      </c>
    </row>
    <row r="100" spans="1:13" ht="21" x14ac:dyDescent="0.25">
      <c r="A100" s="3" t="s">
        <v>120</v>
      </c>
      <c r="C100" s="4">
        <v>0</v>
      </c>
      <c r="E100" s="4">
        <v>0</v>
      </c>
      <c r="G100" s="4">
        <v>0</v>
      </c>
      <c r="I100" s="4">
        <v>58278688523</v>
      </c>
      <c r="K100" s="4">
        <v>0</v>
      </c>
      <c r="M100" s="4">
        <v>58278688523</v>
      </c>
    </row>
    <row r="101" spans="1:13" ht="21" x14ac:dyDescent="0.25">
      <c r="A101" s="3" t="s">
        <v>211</v>
      </c>
      <c r="C101" s="4">
        <v>0</v>
      </c>
      <c r="E101" s="4">
        <v>0</v>
      </c>
      <c r="G101" s="4">
        <v>0</v>
      </c>
      <c r="I101" s="4">
        <v>87521311469</v>
      </c>
      <c r="K101" s="4">
        <v>0</v>
      </c>
      <c r="M101" s="4">
        <v>87521311469</v>
      </c>
    </row>
    <row r="102" spans="1:13" ht="21" x14ac:dyDescent="0.25">
      <c r="A102" s="3" t="s">
        <v>116</v>
      </c>
      <c r="C102" s="4">
        <v>0</v>
      </c>
      <c r="E102" s="4">
        <v>0</v>
      </c>
      <c r="G102" s="4">
        <v>0</v>
      </c>
      <c r="I102" s="4">
        <v>136198920800</v>
      </c>
      <c r="K102" s="4">
        <v>0</v>
      </c>
      <c r="M102" s="4">
        <v>136198920800</v>
      </c>
    </row>
    <row r="103" spans="1:13" ht="21" x14ac:dyDescent="0.25">
      <c r="A103" s="3" t="s">
        <v>105</v>
      </c>
      <c r="C103" s="4">
        <v>50368560522</v>
      </c>
      <c r="E103" s="4">
        <v>39899443</v>
      </c>
      <c r="G103" s="4">
        <v>50328661079</v>
      </c>
      <c r="I103" s="4">
        <v>212591780814</v>
      </c>
      <c r="K103" s="4">
        <v>338586022</v>
      </c>
      <c r="M103" s="4">
        <v>212253194792</v>
      </c>
    </row>
    <row r="104" spans="1:13" ht="21" x14ac:dyDescent="0.25">
      <c r="A104" s="3" t="s">
        <v>211</v>
      </c>
      <c r="C104" s="4">
        <v>0</v>
      </c>
      <c r="E104" s="4">
        <v>0</v>
      </c>
      <c r="G104" s="4">
        <v>0</v>
      </c>
      <c r="I104" s="4">
        <v>79153934425</v>
      </c>
      <c r="K104" s="4">
        <v>0</v>
      </c>
      <c r="M104" s="4">
        <v>79153934425</v>
      </c>
    </row>
    <row r="105" spans="1:13" ht="21" x14ac:dyDescent="0.25">
      <c r="A105" s="3" t="s">
        <v>204</v>
      </c>
      <c r="C105" s="4">
        <v>0</v>
      </c>
      <c r="E105" s="4">
        <v>0</v>
      </c>
      <c r="G105" s="4">
        <v>0</v>
      </c>
      <c r="I105" s="4">
        <v>46942622949</v>
      </c>
      <c r="K105" s="4">
        <v>0</v>
      </c>
      <c r="M105" s="4">
        <v>46942622949</v>
      </c>
    </row>
    <row r="106" spans="1:13" ht="21" x14ac:dyDescent="0.25">
      <c r="A106" s="3" t="s">
        <v>116</v>
      </c>
      <c r="C106" s="4">
        <v>0</v>
      </c>
      <c r="E106" s="4">
        <v>0</v>
      </c>
      <c r="G106" s="4">
        <v>0</v>
      </c>
      <c r="I106" s="4">
        <v>20648852458</v>
      </c>
      <c r="K106" s="4">
        <v>0</v>
      </c>
      <c r="M106" s="4">
        <v>20648852458</v>
      </c>
    </row>
    <row r="107" spans="1:13" ht="21" x14ac:dyDescent="0.25">
      <c r="A107" s="3" t="s">
        <v>204</v>
      </c>
      <c r="C107" s="4">
        <v>0</v>
      </c>
      <c r="E107" s="4">
        <v>0</v>
      </c>
      <c r="G107" s="4">
        <v>0</v>
      </c>
      <c r="I107" s="4">
        <v>133770491802</v>
      </c>
      <c r="K107" s="4">
        <v>0</v>
      </c>
      <c r="M107" s="4">
        <v>133770491802</v>
      </c>
    </row>
    <row r="108" spans="1:13" ht="21" x14ac:dyDescent="0.25">
      <c r="A108" s="3" t="s">
        <v>112</v>
      </c>
      <c r="C108" s="4">
        <v>0</v>
      </c>
      <c r="E108" s="4">
        <v>0</v>
      </c>
      <c r="G108" s="4">
        <v>0</v>
      </c>
      <c r="I108" s="4">
        <v>123934084698</v>
      </c>
      <c r="K108" s="4">
        <v>0</v>
      </c>
      <c r="M108" s="4">
        <v>123934084698</v>
      </c>
    </row>
    <row r="109" spans="1:13" ht="21" x14ac:dyDescent="0.25">
      <c r="A109" s="3" t="s">
        <v>204</v>
      </c>
      <c r="C109" s="4">
        <v>0</v>
      </c>
      <c r="E109" s="4">
        <v>0</v>
      </c>
      <c r="G109" s="4">
        <v>0</v>
      </c>
      <c r="I109" s="4">
        <v>57499999999</v>
      </c>
      <c r="K109" s="4">
        <v>0</v>
      </c>
      <c r="M109" s="4">
        <v>57499999999</v>
      </c>
    </row>
    <row r="110" spans="1:13" ht="21" x14ac:dyDescent="0.25">
      <c r="A110" s="3" t="s">
        <v>164</v>
      </c>
      <c r="C110" s="4">
        <v>0</v>
      </c>
      <c r="E110" s="4">
        <v>0</v>
      </c>
      <c r="G110" s="4">
        <v>0</v>
      </c>
      <c r="I110" s="4">
        <v>32448196719</v>
      </c>
      <c r="K110" s="4">
        <v>0</v>
      </c>
      <c r="M110" s="4">
        <v>32448196719</v>
      </c>
    </row>
    <row r="111" spans="1:13" ht="21" x14ac:dyDescent="0.25">
      <c r="A111" s="3" t="s">
        <v>105</v>
      </c>
      <c r="C111" s="4">
        <v>6173644736</v>
      </c>
      <c r="E111" s="4">
        <v>2734655</v>
      </c>
      <c r="G111" s="4">
        <v>6170910081</v>
      </c>
      <c r="I111" s="4">
        <v>22193013678</v>
      </c>
      <c r="K111" s="4">
        <v>31675283</v>
      </c>
      <c r="M111" s="4">
        <v>22161338395</v>
      </c>
    </row>
    <row r="112" spans="1:13" ht="21" x14ac:dyDescent="0.25">
      <c r="A112" s="3" t="s">
        <v>116</v>
      </c>
      <c r="C112" s="4">
        <v>0</v>
      </c>
      <c r="E112" s="4">
        <v>0</v>
      </c>
      <c r="G112" s="4">
        <v>0</v>
      </c>
      <c r="I112" s="4">
        <v>96525191255</v>
      </c>
      <c r="K112" s="4">
        <v>0</v>
      </c>
      <c r="M112" s="4">
        <v>96525191255</v>
      </c>
    </row>
    <row r="113" spans="1:13" ht="21" x14ac:dyDescent="0.25">
      <c r="A113" s="3" t="s">
        <v>112</v>
      </c>
      <c r="C113" s="4">
        <v>0</v>
      </c>
      <c r="E113" s="4">
        <v>0</v>
      </c>
      <c r="G113" s="4">
        <v>0</v>
      </c>
      <c r="I113" s="4">
        <v>54768019122</v>
      </c>
      <c r="K113" s="4">
        <v>0</v>
      </c>
      <c r="M113" s="4">
        <v>54768019122</v>
      </c>
    </row>
    <row r="114" spans="1:13" ht="21" x14ac:dyDescent="0.25">
      <c r="A114" s="3" t="s">
        <v>112</v>
      </c>
      <c r="C114" s="4">
        <v>0</v>
      </c>
      <c r="E114" s="4">
        <v>0</v>
      </c>
      <c r="G114" s="4">
        <v>0</v>
      </c>
      <c r="I114" s="4">
        <v>101751748630</v>
      </c>
      <c r="K114" s="4">
        <v>0</v>
      </c>
      <c r="M114" s="4">
        <v>101751748630</v>
      </c>
    </row>
    <row r="115" spans="1:13" ht="21" x14ac:dyDescent="0.25">
      <c r="A115" s="3" t="s">
        <v>112</v>
      </c>
      <c r="C115" s="4">
        <v>14623287650</v>
      </c>
      <c r="E115" s="4">
        <v>10177984</v>
      </c>
      <c r="G115" s="4">
        <v>14613109666</v>
      </c>
      <c r="I115" s="4">
        <v>56757932450</v>
      </c>
      <c r="K115" s="4">
        <v>335775697</v>
      </c>
      <c r="M115" s="4">
        <v>56422156753</v>
      </c>
    </row>
    <row r="116" spans="1:13" ht="21" x14ac:dyDescent="0.25">
      <c r="A116" s="3" t="s">
        <v>116</v>
      </c>
      <c r="C116" s="4">
        <v>0</v>
      </c>
      <c r="E116" s="4">
        <v>0</v>
      </c>
      <c r="G116" s="4">
        <v>0</v>
      </c>
      <c r="I116" s="4">
        <v>135200819671</v>
      </c>
      <c r="K116" s="4">
        <v>0</v>
      </c>
      <c r="M116" s="4">
        <v>135200819671</v>
      </c>
    </row>
    <row r="117" spans="1:13" ht="21" x14ac:dyDescent="0.25">
      <c r="A117" s="3" t="s">
        <v>205</v>
      </c>
      <c r="C117" s="4">
        <v>0</v>
      </c>
      <c r="E117" s="4">
        <v>0</v>
      </c>
      <c r="G117" s="4">
        <v>0</v>
      </c>
      <c r="I117" s="4">
        <v>125409836065</v>
      </c>
      <c r="K117" s="4">
        <v>0</v>
      </c>
      <c r="M117" s="4">
        <v>125409836065</v>
      </c>
    </row>
    <row r="118" spans="1:13" ht="21" x14ac:dyDescent="0.25">
      <c r="A118" s="3" t="s">
        <v>112</v>
      </c>
      <c r="C118" s="4">
        <v>0</v>
      </c>
      <c r="E118" s="4">
        <v>0</v>
      </c>
      <c r="G118" s="4">
        <v>0</v>
      </c>
      <c r="I118" s="4">
        <v>115447404369</v>
      </c>
      <c r="K118" s="4">
        <v>0</v>
      </c>
      <c r="M118" s="4">
        <v>115447404369</v>
      </c>
    </row>
    <row r="119" spans="1:13" ht="21" x14ac:dyDescent="0.25">
      <c r="A119" s="3" t="s">
        <v>114</v>
      </c>
      <c r="C119" s="4">
        <v>34024</v>
      </c>
      <c r="E119" s="4">
        <v>0</v>
      </c>
      <c r="G119" s="4">
        <v>34024</v>
      </c>
      <c r="I119" s="4">
        <v>68048</v>
      </c>
      <c r="K119" s="4">
        <v>0</v>
      </c>
      <c r="M119" s="4">
        <v>68048</v>
      </c>
    </row>
    <row r="120" spans="1:13" ht="21" x14ac:dyDescent="0.25">
      <c r="A120" s="3" t="s">
        <v>116</v>
      </c>
      <c r="C120" s="4">
        <v>0</v>
      </c>
      <c r="E120" s="4">
        <v>0</v>
      </c>
      <c r="G120" s="4">
        <v>0</v>
      </c>
      <c r="I120" s="4">
        <v>35234153004</v>
      </c>
      <c r="K120" s="4">
        <v>0</v>
      </c>
      <c r="M120" s="4">
        <v>35234153004</v>
      </c>
    </row>
    <row r="121" spans="1:13" ht="21" x14ac:dyDescent="0.25">
      <c r="A121" s="3" t="s">
        <v>214</v>
      </c>
      <c r="C121" s="4">
        <v>0</v>
      </c>
      <c r="E121" s="4">
        <v>0</v>
      </c>
      <c r="G121" s="4">
        <v>0</v>
      </c>
      <c r="I121" s="4">
        <v>27082191781</v>
      </c>
      <c r="K121" s="4">
        <v>0</v>
      </c>
      <c r="M121" s="4">
        <v>27082191781</v>
      </c>
    </row>
    <row r="122" spans="1:13" ht="21" x14ac:dyDescent="0.25">
      <c r="A122" s="3" t="s">
        <v>214</v>
      </c>
      <c r="C122" s="4">
        <v>0</v>
      </c>
      <c r="E122" s="4">
        <v>0</v>
      </c>
      <c r="G122" s="4">
        <v>0</v>
      </c>
      <c r="I122" s="4">
        <v>56383561644</v>
      </c>
      <c r="K122" s="4">
        <v>0</v>
      </c>
      <c r="M122" s="4">
        <v>56383561644</v>
      </c>
    </row>
    <row r="123" spans="1:13" ht="21" x14ac:dyDescent="0.25">
      <c r="A123" s="3" t="s">
        <v>205</v>
      </c>
      <c r="C123" s="4">
        <v>0</v>
      </c>
      <c r="E123" s="4">
        <v>0</v>
      </c>
      <c r="G123" s="4">
        <v>0</v>
      </c>
      <c r="I123" s="4">
        <v>68852459015</v>
      </c>
      <c r="K123" s="4">
        <v>0</v>
      </c>
      <c r="M123" s="4">
        <v>68852459015</v>
      </c>
    </row>
    <row r="124" spans="1:13" ht="21" x14ac:dyDescent="0.25">
      <c r="A124" s="3" t="s">
        <v>204</v>
      </c>
      <c r="C124" s="4">
        <v>0</v>
      </c>
      <c r="E124" s="4">
        <v>0</v>
      </c>
      <c r="G124" s="4">
        <v>0</v>
      </c>
      <c r="I124" s="4">
        <v>36229508196</v>
      </c>
      <c r="K124" s="4">
        <v>0</v>
      </c>
      <c r="M124" s="4">
        <v>36229508196</v>
      </c>
    </row>
    <row r="125" spans="1:13" ht="21" x14ac:dyDescent="0.25">
      <c r="A125" s="3" t="s">
        <v>116</v>
      </c>
      <c r="C125" s="4">
        <v>0</v>
      </c>
      <c r="E125" s="4">
        <v>0</v>
      </c>
      <c r="G125" s="4">
        <v>0</v>
      </c>
      <c r="I125" s="4">
        <v>62765956283</v>
      </c>
      <c r="K125" s="4">
        <v>0</v>
      </c>
      <c r="M125" s="4">
        <v>62765956283</v>
      </c>
    </row>
    <row r="126" spans="1:13" ht="21" x14ac:dyDescent="0.25">
      <c r="A126" s="3" t="s">
        <v>112</v>
      </c>
      <c r="C126" s="4">
        <v>0</v>
      </c>
      <c r="E126" s="4">
        <v>0</v>
      </c>
      <c r="G126" s="4">
        <v>0</v>
      </c>
      <c r="I126" s="4">
        <v>91497540982</v>
      </c>
      <c r="K126" s="4">
        <v>0</v>
      </c>
      <c r="M126" s="4">
        <v>91497540982</v>
      </c>
    </row>
    <row r="127" spans="1:13" ht="21" x14ac:dyDescent="0.25">
      <c r="A127" s="3" t="s">
        <v>112</v>
      </c>
      <c r="C127" s="4">
        <v>67893835600</v>
      </c>
      <c r="E127" s="4">
        <v>-1515747335</v>
      </c>
      <c r="G127" s="4">
        <v>69409582935</v>
      </c>
      <c r="I127" s="4">
        <v>186290625207</v>
      </c>
      <c r="K127" s="4">
        <v>0</v>
      </c>
      <c r="M127" s="4">
        <v>186290625207</v>
      </c>
    </row>
    <row r="128" spans="1:13" ht="21" x14ac:dyDescent="0.25">
      <c r="A128" s="3" t="s">
        <v>120</v>
      </c>
      <c r="C128" s="4">
        <v>28356164392</v>
      </c>
      <c r="E128" s="4">
        <v>-345986366</v>
      </c>
      <c r="G128" s="4">
        <v>28702150758</v>
      </c>
      <c r="I128" s="4">
        <v>82700426662</v>
      </c>
      <c r="K128" s="4">
        <v>53068297</v>
      </c>
      <c r="M128" s="4">
        <v>82647358365</v>
      </c>
    </row>
    <row r="129" spans="1:13" ht="21" x14ac:dyDescent="0.25">
      <c r="A129" s="3" t="s">
        <v>112</v>
      </c>
      <c r="C129" s="4">
        <v>50136986300</v>
      </c>
      <c r="E129" s="4">
        <v>-1121694820</v>
      </c>
      <c r="G129" s="4">
        <v>51258681120</v>
      </c>
      <c r="I129" s="4">
        <v>114136986300</v>
      </c>
      <c r="K129" s="4">
        <v>0</v>
      </c>
      <c r="M129" s="4">
        <v>114136986300</v>
      </c>
    </row>
    <row r="130" spans="1:13" ht="21" x14ac:dyDescent="0.25">
      <c r="A130" s="3" t="s">
        <v>116</v>
      </c>
      <c r="C130" s="4">
        <v>98313227038</v>
      </c>
      <c r="E130" s="4">
        <v>59514983</v>
      </c>
      <c r="G130" s="4">
        <v>98253712055</v>
      </c>
      <c r="I130" s="4">
        <v>190495604068</v>
      </c>
      <c r="K130" s="4">
        <v>78415782</v>
      </c>
      <c r="M130" s="4">
        <v>190417188286</v>
      </c>
    </row>
    <row r="131" spans="1:13" ht="21" x14ac:dyDescent="0.25">
      <c r="A131" s="3" t="s">
        <v>105</v>
      </c>
      <c r="C131" s="4">
        <v>26384459913</v>
      </c>
      <c r="E131" s="4">
        <v>5348658</v>
      </c>
      <c r="G131" s="4">
        <v>26379111255</v>
      </c>
      <c r="I131" s="4">
        <v>46712328753</v>
      </c>
      <c r="K131" s="4">
        <v>125487764</v>
      </c>
      <c r="M131" s="4">
        <v>46586840989</v>
      </c>
    </row>
    <row r="132" spans="1:13" ht="21" x14ac:dyDescent="0.25">
      <c r="A132" s="3" t="s">
        <v>105</v>
      </c>
      <c r="C132" s="4">
        <v>65955348466</v>
      </c>
      <c r="E132" s="4">
        <v>15229840</v>
      </c>
      <c r="G132" s="4">
        <v>65940118626</v>
      </c>
      <c r="I132" s="4">
        <v>114657534240</v>
      </c>
      <c r="K132" s="4">
        <v>343904654</v>
      </c>
      <c r="M132" s="4">
        <v>114313629586</v>
      </c>
    </row>
    <row r="133" spans="1:13" ht="21" x14ac:dyDescent="0.25">
      <c r="A133" s="3" t="s">
        <v>105</v>
      </c>
      <c r="C133" s="4">
        <v>21063013674</v>
      </c>
      <c r="E133" s="4">
        <v>6854962</v>
      </c>
      <c r="G133" s="4">
        <v>21056158712</v>
      </c>
      <c r="I133" s="4">
        <v>33937330606</v>
      </c>
      <c r="K133" s="4">
        <v>136743384</v>
      </c>
      <c r="M133" s="4">
        <v>33800587222</v>
      </c>
    </row>
    <row r="134" spans="1:13" ht="21" x14ac:dyDescent="0.25">
      <c r="A134" s="3" t="s">
        <v>105</v>
      </c>
      <c r="C134" s="4">
        <v>184301369849</v>
      </c>
      <c r="E134" s="4">
        <v>64924743</v>
      </c>
      <c r="G134" s="4">
        <v>184236445106</v>
      </c>
      <c r="I134" s="4">
        <v>291022681313</v>
      </c>
      <c r="K134" s="4">
        <v>1230377105</v>
      </c>
      <c r="M134" s="4">
        <v>289792304208</v>
      </c>
    </row>
    <row r="135" spans="1:13" ht="21" x14ac:dyDescent="0.25">
      <c r="A135" s="3" t="s">
        <v>105</v>
      </c>
      <c r="C135" s="4">
        <v>31594520542</v>
      </c>
      <c r="E135" s="4">
        <v>11976046</v>
      </c>
      <c r="G135" s="4">
        <v>31582544496</v>
      </c>
      <c r="I135" s="4">
        <v>48873209056</v>
      </c>
      <c r="K135" s="4">
        <v>215012566</v>
      </c>
      <c r="M135" s="4">
        <v>48658196490</v>
      </c>
    </row>
    <row r="136" spans="1:13" ht="21" x14ac:dyDescent="0.25">
      <c r="A136" s="3" t="s">
        <v>148</v>
      </c>
      <c r="C136" s="4">
        <v>131643835602</v>
      </c>
      <c r="E136" s="4">
        <v>90091807</v>
      </c>
      <c r="G136" s="4">
        <v>131553743795</v>
      </c>
      <c r="I136" s="4">
        <v>199403398434</v>
      </c>
      <c r="K136" s="4">
        <v>114204870</v>
      </c>
      <c r="M136" s="4">
        <v>199289193564</v>
      </c>
    </row>
    <row r="137" spans="1:13" ht="21" x14ac:dyDescent="0.25">
      <c r="A137" s="3" t="s">
        <v>150</v>
      </c>
      <c r="C137" s="4">
        <v>50024657530</v>
      </c>
      <c r="E137" s="4">
        <v>34234887</v>
      </c>
      <c r="G137" s="4">
        <v>49990422643</v>
      </c>
      <c r="I137" s="4">
        <v>75773291402</v>
      </c>
      <c r="K137" s="4">
        <v>43397851</v>
      </c>
      <c r="M137" s="4">
        <v>75729893551</v>
      </c>
    </row>
    <row r="138" spans="1:13" ht="21" x14ac:dyDescent="0.25">
      <c r="A138" s="3" t="s">
        <v>152</v>
      </c>
      <c r="C138" s="4">
        <v>26328767108</v>
      </c>
      <c r="E138" s="4">
        <v>19509508</v>
      </c>
      <c r="G138" s="4">
        <v>26309257600</v>
      </c>
      <c r="I138" s="4">
        <v>29716745248</v>
      </c>
      <c r="K138" s="4">
        <v>20715161</v>
      </c>
      <c r="M138" s="4">
        <v>29696030087</v>
      </c>
    </row>
    <row r="139" spans="1:13" ht="21" x14ac:dyDescent="0.25">
      <c r="A139" s="3" t="s">
        <v>154</v>
      </c>
      <c r="C139" s="4">
        <v>47014520547</v>
      </c>
      <c r="E139" s="4">
        <v>24649728</v>
      </c>
      <c r="G139" s="4">
        <v>46989870819</v>
      </c>
      <c r="I139" s="4">
        <v>53093209071</v>
      </c>
      <c r="K139" s="4">
        <v>160488617</v>
      </c>
      <c r="M139" s="4">
        <v>52932720454</v>
      </c>
    </row>
    <row r="140" spans="1:13" ht="21" x14ac:dyDescent="0.25">
      <c r="A140" s="3" t="s">
        <v>156</v>
      </c>
      <c r="C140" s="4">
        <v>55948394520</v>
      </c>
      <c r="E140" s="4">
        <v>32663623</v>
      </c>
      <c r="G140" s="4">
        <v>55915730897</v>
      </c>
      <c r="I140" s="4">
        <v>61368558453</v>
      </c>
      <c r="K140" s="4">
        <v>158168795</v>
      </c>
      <c r="M140" s="4">
        <v>61210389658</v>
      </c>
    </row>
    <row r="141" spans="1:13" ht="21" x14ac:dyDescent="0.25">
      <c r="A141" s="3" t="s">
        <v>156</v>
      </c>
      <c r="C141" s="4">
        <v>13126015233</v>
      </c>
      <c r="E141" s="4">
        <v>-30310555</v>
      </c>
      <c r="G141" s="4">
        <v>13156325788</v>
      </c>
      <c r="I141" s="4">
        <v>14435030412</v>
      </c>
      <c r="K141" s="4">
        <v>0</v>
      </c>
      <c r="M141" s="4">
        <v>14435030412</v>
      </c>
    </row>
    <row r="142" spans="1:13" ht="21" x14ac:dyDescent="0.25">
      <c r="A142" s="3" t="s">
        <v>105</v>
      </c>
      <c r="C142" s="4">
        <v>42465753400</v>
      </c>
      <c r="E142" s="4">
        <v>250975529</v>
      </c>
      <c r="G142" s="4">
        <v>42214777871</v>
      </c>
      <c r="I142" s="4">
        <v>42465753400</v>
      </c>
      <c r="K142" s="4">
        <v>250975529</v>
      </c>
      <c r="M142" s="4">
        <v>42214777871</v>
      </c>
    </row>
    <row r="143" spans="1:13" ht="21" x14ac:dyDescent="0.25">
      <c r="A143" s="3" t="s">
        <v>160</v>
      </c>
      <c r="C143" s="4">
        <v>104699999994</v>
      </c>
      <c r="E143" s="4">
        <v>598739115</v>
      </c>
      <c r="G143" s="4">
        <v>104101260879</v>
      </c>
      <c r="I143" s="4">
        <v>104699999994</v>
      </c>
      <c r="K143" s="4">
        <v>598739115</v>
      </c>
      <c r="M143" s="4">
        <v>104101260879</v>
      </c>
    </row>
    <row r="144" spans="1:13" ht="21" x14ac:dyDescent="0.25">
      <c r="A144" s="3" t="s">
        <v>116</v>
      </c>
      <c r="C144" s="4">
        <v>104699999994</v>
      </c>
      <c r="E144" s="4">
        <v>598739115</v>
      </c>
      <c r="G144" s="4">
        <v>104101260879</v>
      </c>
      <c r="I144" s="4">
        <v>104699999994</v>
      </c>
      <c r="K144" s="4">
        <v>598739115</v>
      </c>
      <c r="M144" s="4">
        <v>104101260879</v>
      </c>
    </row>
    <row r="145" spans="1:13" ht="21" x14ac:dyDescent="0.25">
      <c r="A145" s="3" t="s">
        <v>109</v>
      </c>
      <c r="C145" s="4">
        <v>46712328762</v>
      </c>
      <c r="E145" s="4">
        <v>1122037517</v>
      </c>
      <c r="G145" s="4">
        <v>45590291245</v>
      </c>
      <c r="I145" s="4">
        <v>46712328762</v>
      </c>
      <c r="K145" s="4">
        <v>1122037517</v>
      </c>
      <c r="M145" s="4">
        <v>45590291245</v>
      </c>
    </row>
    <row r="146" spans="1:13" ht="21" x14ac:dyDescent="0.25">
      <c r="A146" s="3" t="s">
        <v>164</v>
      </c>
      <c r="C146" s="4">
        <v>18400273961</v>
      </c>
      <c r="E146" s="4">
        <v>149952640</v>
      </c>
      <c r="G146" s="4">
        <v>18250321321</v>
      </c>
      <c r="I146" s="4">
        <v>18400273961</v>
      </c>
      <c r="K146" s="4">
        <v>149952640</v>
      </c>
      <c r="M146" s="4">
        <v>18250321321</v>
      </c>
    </row>
    <row r="147" spans="1:13" ht="21" x14ac:dyDescent="0.25">
      <c r="A147" s="3" t="s">
        <v>156</v>
      </c>
      <c r="C147" s="4">
        <v>9355684920</v>
      </c>
      <c r="E147" s="4">
        <v>128879512</v>
      </c>
      <c r="G147" s="4">
        <v>9226805408</v>
      </c>
      <c r="I147" s="4">
        <v>9355684920</v>
      </c>
      <c r="K147" s="4">
        <v>128879512</v>
      </c>
      <c r="M147" s="4">
        <v>9226805408</v>
      </c>
    </row>
    <row r="148" spans="1:13" ht="21" x14ac:dyDescent="0.25">
      <c r="A148" s="3" t="s">
        <v>105</v>
      </c>
      <c r="C148" s="4">
        <v>2378082182</v>
      </c>
      <c r="E148" s="4">
        <v>35807919</v>
      </c>
      <c r="G148" s="4">
        <v>2342274263</v>
      </c>
      <c r="I148" s="4">
        <v>2378082182</v>
      </c>
      <c r="K148" s="4">
        <v>35807919</v>
      </c>
      <c r="M148" s="4">
        <v>2342274263</v>
      </c>
    </row>
    <row r="149" spans="1:13" ht="21" x14ac:dyDescent="0.25">
      <c r="A149" s="3" t="s">
        <v>120</v>
      </c>
      <c r="C149" s="4">
        <v>14121917797</v>
      </c>
      <c r="E149" s="4">
        <v>220705548</v>
      </c>
      <c r="G149" s="4">
        <v>13901212249</v>
      </c>
      <c r="I149" s="4">
        <v>14121917797</v>
      </c>
      <c r="K149" s="4">
        <v>220705548</v>
      </c>
      <c r="M149" s="4">
        <v>13901212249</v>
      </c>
    </row>
    <row r="150" spans="1:13" ht="21" x14ac:dyDescent="0.25">
      <c r="A150" s="3" t="s">
        <v>164</v>
      </c>
      <c r="C150" s="4">
        <v>7947616431</v>
      </c>
      <c r="E150" s="4">
        <v>128490729</v>
      </c>
      <c r="G150" s="4">
        <v>7819125702</v>
      </c>
      <c r="I150" s="4">
        <v>7947616431</v>
      </c>
      <c r="K150" s="4">
        <v>128490729</v>
      </c>
      <c r="M150" s="4">
        <v>7819125702</v>
      </c>
    </row>
    <row r="151" spans="1:13" ht="21" x14ac:dyDescent="0.25">
      <c r="A151" s="3" t="s">
        <v>170</v>
      </c>
      <c r="C151" s="4">
        <v>5013698628</v>
      </c>
      <c r="E151" s="4">
        <v>82413262</v>
      </c>
      <c r="G151" s="4">
        <v>4931285366</v>
      </c>
      <c r="I151" s="4">
        <v>5013698628</v>
      </c>
      <c r="K151" s="4">
        <v>82413262</v>
      </c>
      <c r="M151" s="4">
        <v>4931285366</v>
      </c>
    </row>
    <row r="152" spans="1:13" ht="21" x14ac:dyDescent="0.25">
      <c r="A152" s="3" t="s">
        <v>105</v>
      </c>
      <c r="C152" s="4">
        <v>6115068492</v>
      </c>
      <c r="E152" s="4">
        <v>102137459</v>
      </c>
      <c r="G152" s="4">
        <v>6012931033</v>
      </c>
      <c r="I152" s="4">
        <v>6115068492</v>
      </c>
      <c r="K152" s="4">
        <v>102137459</v>
      </c>
      <c r="M152" s="4">
        <v>6012931033</v>
      </c>
    </row>
    <row r="153" spans="1:13" ht="21" x14ac:dyDescent="0.25">
      <c r="A153" s="3" t="s">
        <v>112</v>
      </c>
      <c r="C153" s="4">
        <v>15876712328</v>
      </c>
      <c r="E153" s="4">
        <v>388271864</v>
      </c>
      <c r="G153" s="4">
        <v>15488440464</v>
      </c>
      <c r="I153" s="4">
        <v>15876712328</v>
      </c>
      <c r="K153" s="4">
        <v>388271864</v>
      </c>
      <c r="M153" s="4">
        <v>15488440464</v>
      </c>
    </row>
    <row r="154" spans="1:13" ht="21.75" thickBot="1" x14ac:dyDescent="0.3">
      <c r="A154" s="3" t="s">
        <v>173</v>
      </c>
      <c r="C154" s="4">
        <v>9400684930</v>
      </c>
      <c r="E154" s="4">
        <v>207415276</v>
      </c>
      <c r="G154" s="4">
        <v>9193269654</v>
      </c>
      <c r="I154" s="4">
        <v>9400684930</v>
      </c>
      <c r="K154" s="4">
        <v>207415276</v>
      </c>
      <c r="M154" s="4">
        <v>9193269654</v>
      </c>
    </row>
    <row r="155" spans="1:13" ht="21.75" thickBot="1" x14ac:dyDescent="0.3">
      <c r="A155" s="3" t="s">
        <v>25</v>
      </c>
      <c r="C155" s="5">
        <f>SUM(C8:C154)</f>
        <v>1698006339905</v>
      </c>
      <c r="D155" s="3"/>
      <c r="E155" s="5">
        <f>SUM(E8:E154)</f>
        <v>6208678999</v>
      </c>
      <c r="F155" s="3"/>
      <c r="G155" s="5">
        <f>SUM(G8:G154)</f>
        <v>1691797660906</v>
      </c>
      <c r="H155" s="3"/>
      <c r="I155" s="5">
        <f>SUM(I8:I154)</f>
        <v>13591238448719</v>
      </c>
      <c r="J155" s="3"/>
      <c r="K155" s="5">
        <f>SUM(K8:K154)</f>
        <v>15320596534</v>
      </c>
      <c r="L155" s="3"/>
      <c r="M155" s="5">
        <f>SUM(M8:M154)</f>
        <v>13575917852185</v>
      </c>
    </row>
    <row r="157" spans="1:13" x14ac:dyDescent="0.25">
      <c r="G157" s="4"/>
    </row>
    <row r="158" spans="1:13" x14ac:dyDescent="0.25">
      <c r="M158" s="4"/>
    </row>
  </sheetData>
  <mergeCells count="5">
    <mergeCell ref="A2:M2"/>
    <mergeCell ref="A3:M3"/>
    <mergeCell ref="A4:M4"/>
    <mergeCell ref="C6:G6"/>
    <mergeCell ref="I6:M6"/>
  </mergeCell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R53"/>
  <sheetViews>
    <sheetView rightToLeft="1" workbookViewId="0">
      <selection activeCell="C12" sqref="C12"/>
    </sheetView>
  </sheetViews>
  <sheetFormatPr defaultRowHeight="18.75" x14ac:dyDescent="0.25"/>
  <cols>
    <col min="1" max="1" width="40.28515625" style="1" bestFit="1" customWidth="1"/>
    <col min="2" max="2" width="1" style="1" customWidth="1"/>
    <col min="3" max="3" width="18" style="1" customWidth="1"/>
    <col min="4" max="4" width="1" style="1" customWidth="1"/>
    <col min="5" max="5" width="23" style="1" customWidth="1"/>
    <col min="6" max="6" width="1" style="1" customWidth="1"/>
    <col min="7" max="7" width="23" style="1" customWidth="1"/>
    <col min="8" max="8" width="1" style="1" customWidth="1"/>
    <col min="9" max="9" width="28" style="1" customWidth="1"/>
    <col min="10" max="10" width="1" style="1" customWidth="1"/>
    <col min="11" max="11" width="19" style="1" customWidth="1"/>
    <col min="12" max="12" width="1" style="1" customWidth="1"/>
    <col min="13" max="13" width="23" style="1" customWidth="1"/>
    <col min="14" max="14" width="1" style="1" customWidth="1"/>
    <col min="15" max="15" width="23" style="1" customWidth="1"/>
    <col min="16" max="16" width="1" style="1" customWidth="1"/>
    <col min="17" max="17" width="28" style="1" customWidth="1"/>
    <col min="18" max="18" width="16" style="1" bestFit="1" customWidth="1"/>
    <col min="19" max="16384" width="9.140625" style="1"/>
  </cols>
  <sheetData>
    <row r="2" spans="1:17" ht="26.25" x14ac:dyDescent="0.25">
      <c r="A2" s="31" t="s">
        <v>0</v>
      </c>
      <c r="B2" s="31" t="s">
        <v>0</v>
      </c>
      <c r="C2" s="31" t="s">
        <v>0</v>
      </c>
      <c r="D2" s="31" t="s">
        <v>0</v>
      </c>
      <c r="E2" s="31" t="s">
        <v>0</v>
      </c>
      <c r="F2" s="31" t="s">
        <v>0</v>
      </c>
      <c r="G2" s="31" t="s">
        <v>0</v>
      </c>
      <c r="H2" s="31" t="s">
        <v>0</v>
      </c>
      <c r="I2" s="31" t="s">
        <v>0</v>
      </c>
      <c r="J2" s="31" t="s">
        <v>0</v>
      </c>
      <c r="K2" s="31" t="s">
        <v>0</v>
      </c>
      <c r="L2" s="31" t="s">
        <v>0</v>
      </c>
      <c r="M2" s="31" t="s">
        <v>0</v>
      </c>
      <c r="N2" s="31" t="s">
        <v>0</v>
      </c>
      <c r="O2" s="31" t="s">
        <v>0</v>
      </c>
      <c r="P2" s="31" t="s">
        <v>0</v>
      </c>
      <c r="Q2" s="31" t="s">
        <v>0</v>
      </c>
    </row>
    <row r="3" spans="1:17" ht="26.25" x14ac:dyDescent="0.25">
      <c r="A3" s="31" t="s">
        <v>175</v>
      </c>
      <c r="B3" s="31" t="s">
        <v>175</v>
      </c>
      <c r="C3" s="31" t="s">
        <v>175</v>
      </c>
      <c r="D3" s="31" t="s">
        <v>175</v>
      </c>
      <c r="E3" s="31" t="s">
        <v>175</v>
      </c>
      <c r="F3" s="31" t="s">
        <v>175</v>
      </c>
      <c r="G3" s="31" t="s">
        <v>175</v>
      </c>
      <c r="H3" s="31" t="s">
        <v>175</v>
      </c>
      <c r="I3" s="31" t="s">
        <v>175</v>
      </c>
      <c r="J3" s="31" t="s">
        <v>175</v>
      </c>
      <c r="K3" s="31" t="s">
        <v>175</v>
      </c>
      <c r="L3" s="31" t="s">
        <v>175</v>
      </c>
      <c r="M3" s="31" t="s">
        <v>175</v>
      </c>
      <c r="N3" s="31" t="s">
        <v>175</v>
      </c>
      <c r="O3" s="31" t="s">
        <v>175</v>
      </c>
      <c r="P3" s="31" t="s">
        <v>175</v>
      </c>
      <c r="Q3" s="31" t="s">
        <v>175</v>
      </c>
    </row>
    <row r="4" spans="1:17" ht="26.25" x14ac:dyDescent="0.25">
      <c r="A4" s="31" t="s">
        <v>2</v>
      </c>
      <c r="B4" s="31" t="s">
        <v>2</v>
      </c>
      <c r="C4" s="31" t="s">
        <v>2</v>
      </c>
      <c r="D4" s="31" t="s">
        <v>2</v>
      </c>
      <c r="E4" s="31" t="s">
        <v>2</v>
      </c>
      <c r="F4" s="31" t="s">
        <v>2</v>
      </c>
      <c r="G4" s="31" t="s">
        <v>2</v>
      </c>
      <c r="H4" s="31" t="s">
        <v>2</v>
      </c>
      <c r="I4" s="31" t="s">
        <v>2</v>
      </c>
      <c r="J4" s="31" t="s">
        <v>2</v>
      </c>
      <c r="K4" s="31" t="s">
        <v>2</v>
      </c>
      <c r="L4" s="31" t="s">
        <v>2</v>
      </c>
      <c r="M4" s="31" t="s">
        <v>2</v>
      </c>
      <c r="N4" s="31" t="s">
        <v>2</v>
      </c>
      <c r="O4" s="31" t="s">
        <v>2</v>
      </c>
      <c r="P4" s="31" t="s">
        <v>2</v>
      </c>
      <c r="Q4" s="31" t="s">
        <v>2</v>
      </c>
    </row>
    <row r="6" spans="1:17" ht="27" thickBot="1" x14ac:dyDescent="0.3">
      <c r="A6" s="30" t="s">
        <v>3</v>
      </c>
      <c r="C6" s="30" t="s">
        <v>177</v>
      </c>
      <c r="D6" s="30" t="s">
        <v>177</v>
      </c>
      <c r="E6" s="30" t="s">
        <v>177</v>
      </c>
      <c r="F6" s="30" t="s">
        <v>177</v>
      </c>
      <c r="G6" s="30" t="s">
        <v>177</v>
      </c>
      <c r="H6" s="30" t="s">
        <v>177</v>
      </c>
      <c r="I6" s="30" t="s">
        <v>177</v>
      </c>
      <c r="K6" s="30" t="s">
        <v>178</v>
      </c>
      <c r="L6" s="30" t="s">
        <v>178</v>
      </c>
      <c r="M6" s="30" t="s">
        <v>178</v>
      </c>
      <c r="N6" s="30" t="s">
        <v>178</v>
      </c>
      <c r="O6" s="30" t="s">
        <v>178</v>
      </c>
      <c r="P6" s="30" t="s">
        <v>178</v>
      </c>
      <c r="Q6" s="30" t="s">
        <v>178</v>
      </c>
    </row>
    <row r="7" spans="1:17" ht="39" customHeight="1" thickBot="1" x14ac:dyDescent="0.3">
      <c r="A7" s="30" t="s">
        <v>3</v>
      </c>
      <c r="C7" s="30" t="s">
        <v>7</v>
      </c>
      <c r="E7" s="30" t="s">
        <v>225</v>
      </c>
      <c r="G7" s="30" t="s">
        <v>226</v>
      </c>
      <c r="I7" s="30" t="s">
        <v>228</v>
      </c>
      <c r="K7" s="30" t="s">
        <v>7</v>
      </c>
      <c r="M7" s="30" t="s">
        <v>225</v>
      </c>
      <c r="O7" s="30" t="s">
        <v>226</v>
      </c>
      <c r="Q7" s="30" t="s">
        <v>228</v>
      </c>
    </row>
    <row r="8" spans="1:17" ht="21" x14ac:dyDescent="0.25">
      <c r="A8" s="3" t="s">
        <v>18</v>
      </c>
      <c r="C8" s="4">
        <v>4</v>
      </c>
      <c r="E8" s="4">
        <v>4</v>
      </c>
      <c r="G8" s="4">
        <v>14816</v>
      </c>
      <c r="I8" s="4">
        <v>-14812</v>
      </c>
      <c r="K8" s="4">
        <v>4</v>
      </c>
      <c r="M8" s="4">
        <v>4</v>
      </c>
      <c r="O8" s="4">
        <v>14816</v>
      </c>
      <c r="Q8" s="4">
        <v>-14812</v>
      </c>
    </row>
    <row r="9" spans="1:17" ht="21" x14ac:dyDescent="0.25">
      <c r="A9" s="3" t="s">
        <v>388</v>
      </c>
      <c r="C9" s="4">
        <v>0</v>
      </c>
      <c r="E9" s="4">
        <v>0</v>
      </c>
      <c r="G9" s="4">
        <v>0</v>
      </c>
      <c r="I9" s="4">
        <v>0</v>
      </c>
      <c r="K9" s="1">
        <v>264359199</v>
      </c>
      <c r="M9" s="4">
        <f>2382*264359199</f>
        <v>629703612018</v>
      </c>
      <c r="O9" s="4">
        <v>534530389452</v>
      </c>
      <c r="Q9" s="4">
        <f>+M9-O9</f>
        <v>95173222566</v>
      </c>
    </row>
    <row r="10" spans="1:17" ht="21" x14ac:dyDescent="0.25">
      <c r="A10" s="3" t="s">
        <v>383</v>
      </c>
      <c r="C10" s="4">
        <v>0</v>
      </c>
      <c r="E10" s="4">
        <v>0</v>
      </c>
      <c r="G10" s="4">
        <v>0</v>
      </c>
      <c r="I10" s="4">
        <v>0</v>
      </c>
      <c r="K10" s="1">
        <v>0</v>
      </c>
      <c r="M10" s="4">
        <v>0</v>
      </c>
      <c r="O10" s="4">
        <v>0</v>
      </c>
      <c r="Q10" s="4">
        <v>68976536514</v>
      </c>
    </row>
    <row r="11" spans="1:17" ht="21" x14ac:dyDescent="0.25">
      <c r="A11" s="3" t="s">
        <v>24</v>
      </c>
      <c r="C11" s="4">
        <v>69399</v>
      </c>
      <c r="E11" s="4">
        <v>69693110257</v>
      </c>
      <c r="G11" s="4">
        <v>69693110088</v>
      </c>
      <c r="I11" s="4">
        <v>169</v>
      </c>
      <c r="K11" s="4">
        <v>487002</v>
      </c>
      <c r="M11" s="4">
        <v>538446000178</v>
      </c>
      <c r="O11" s="4">
        <v>533194733858</v>
      </c>
      <c r="Q11" s="4">
        <f>+M11-O11</f>
        <v>5251266320</v>
      </c>
    </row>
    <row r="12" spans="1:17" ht="21" x14ac:dyDescent="0.25">
      <c r="A12" s="3" t="s">
        <v>223</v>
      </c>
      <c r="C12" s="4">
        <v>0</v>
      </c>
      <c r="E12" s="4">
        <v>0</v>
      </c>
      <c r="G12" s="4">
        <v>0</v>
      </c>
      <c r="I12" s="4">
        <v>0</v>
      </c>
      <c r="K12" s="4">
        <v>356555</v>
      </c>
      <c r="M12" s="4">
        <v>815061006</v>
      </c>
      <c r="O12" s="4">
        <v>786908847</v>
      </c>
      <c r="Q12" s="4">
        <v>28152159</v>
      </c>
    </row>
    <row r="13" spans="1:17" ht="21" x14ac:dyDescent="0.25">
      <c r="A13" s="3" t="s">
        <v>16</v>
      </c>
      <c r="C13" s="4">
        <v>0</v>
      </c>
      <c r="E13" s="4">
        <v>0</v>
      </c>
      <c r="G13" s="4">
        <v>0</v>
      </c>
      <c r="I13" s="4">
        <v>0</v>
      </c>
      <c r="K13" s="4">
        <v>140000000</v>
      </c>
      <c r="M13" s="4">
        <v>2063038600000</v>
      </c>
      <c r="O13" s="4">
        <v>1890628042636</v>
      </c>
      <c r="Q13" s="4">
        <v>172410557364</v>
      </c>
    </row>
    <row r="14" spans="1:17" ht="21" x14ac:dyDescent="0.25">
      <c r="A14" s="3" t="s">
        <v>229</v>
      </c>
      <c r="C14" s="4">
        <v>0</v>
      </c>
      <c r="E14" s="4">
        <v>0</v>
      </c>
      <c r="G14" s="4">
        <v>0</v>
      </c>
      <c r="I14" s="4">
        <v>0</v>
      </c>
      <c r="K14" s="4">
        <v>147049416</v>
      </c>
      <c r="M14" s="4">
        <v>2343035397742</v>
      </c>
      <c r="O14" s="4">
        <v>1999999990591</v>
      </c>
      <c r="Q14" s="4">
        <v>343035407151</v>
      </c>
    </row>
    <row r="15" spans="1:17" ht="21" x14ac:dyDescent="0.25">
      <c r="A15" s="3" t="s">
        <v>90</v>
      </c>
      <c r="C15" s="4">
        <v>5000</v>
      </c>
      <c r="E15" s="4">
        <v>4999618750</v>
      </c>
      <c r="G15" s="4">
        <v>5000000000</v>
      </c>
      <c r="I15" s="4">
        <v>-381250</v>
      </c>
      <c r="K15" s="4">
        <v>5000</v>
      </c>
      <c r="M15" s="4">
        <v>4999618750</v>
      </c>
      <c r="O15" s="4">
        <v>5000000000</v>
      </c>
      <c r="Q15" s="4">
        <v>-381250</v>
      </c>
    </row>
    <row r="16" spans="1:17" ht="21" x14ac:dyDescent="0.25">
      <c r="A16" s="3" t="s">
        <v>82</v>
      </c>
      <c r="C16" s="4">
        <v>1500000</v>
      </c>
      <c r="E16" s="4">
        <v>1460242500000</v>
      </c>
      <c r="G16" s="4">
        <v>1421122500000</v>
      </c>
      <c r="I16" s="4">
        <v>39120000000</v>
      </c>
      <c r="K16" s="4">
        <v>1500000</v>
      </c>
      <c r="M16" s="4">
        <v>1460242500000</v>
      </c>
      <c r="O16" s="4">
        <v>1421122500000</v>
      </c>
      <c r="Q16" s="4">
        <v>39120000000</v>
      </c>
    </row>
    <row r="17" spans="1:17" ht="21" x14ac:dyDescent="0.25">
      <c r="A17" s="3" t="s">
        <v>193</v>
      </c>
      <c r="C17" s="4">
        <v>0</v>
      </c>
      <c r="E17" s="4">
        <v>0</v>
      </c>
      <c r="G17" s="4">
        <v>0</v>
      </c>
      <c r="I17" s="4">
        <v>0</v>
      </c>
      <c r="K17" s="4">
        <v>1000000</v>
      </c>
      <c r="M17" s="4">
        <v>999925</v>
      </c>
      <c r="O17" s="4">
        <v>1000000000000</v>
      </c>
      <c r="Q17" s="4">
        <v>-999999000075</v>
      </c>
    </row>
    <row r="18" spans="1:17" ht="21" x14ac:dyDescent="0.25">
      <c r="A18" s="3" t="s">
        <v>92</v>
      </c>
      <c r="C18" s="4">
        <v>0</v>
      </c>
      <c r="E18" s="4">
        <v>0</v>
      </c>
      <c r="G18" s="4">
        <v>0</v>
      </c>
      <c r="I18" s="4">
        <v>0</v>
      </c>
      <c r="K18" s="4">
        <v>5000</v>
      </c>
      <c r="M18" s="4">
        <v>4999618750</v>
      </c>
      <c r="O18" s="4">
        <v>5000</v>
      </c>
      <c r="Q18" s="4">
        <v>4999613750</v>
      </c>
    </row>
    <row r="19" spans="1:17" ht="21" x14ac:dyDescent="0.25">
      <c r="A19" s="3" t="s">
        <v>76</v>
      </c>
      <c r="C19" s="4">
        <v>0</v>
      </c>
      <c r="E19" s="4">
        <v>0</v>
      </c>
      <c r="G19" s="4">
        <v>0</v>
      </c>
      <c r="I19" s="4">
        <v>0</v>
      </c>
      <c r="K19" s="4">
        <v>5000</v>
      </c>
      <c r="M19" s="4">
        <v>4999618750</v>
      </c>
      <c r="O19" s="4">
        <v>5000000000</v>
      </c>
      <c r="Q19" s="4">
        <v>-381250</v>
      </c>
    </row>
    <row r="20" spans="1:17" ht="21" x14ac:dyDescent="0.25">
      <c r="A20" s="3" t="s">
        <v>68</v>
      </c>
      <c r="C20" s="4">
        <v>0</v>
      </c>
      <c r="E20" s="4">
        <v>0</v>
      </c>
      <c r="G20" s="4">
        <v>0</v>
      </c>
      <c r="I20" s="4">
        <v>0</v>
      </c>
      <c r="K20" s="4">
        <v>1000000</v>
      </c>
      <c r="M20" s="4">
        <v>974098750000</v>
      </c>
      <c r="O20" s="4">
        <v>1000000000000</v>
      </c>
      <c r="Q20" s="4">
        <v>-25901250000</v>
      </c>
    </row>
    <row r="21" spans="1:17" ht="21" x14ac:dyDescent="0.25">
      <c r="A21" s="3" t="s">
        <v>195</v>
      </c>
      <c r="C21" s="4">
        <v>0</v>
      </c>
      <c r="E21" s="4">
        <v>0</v>
      </c>
      <c r="G21" s="4">
        <v>0</v>
      </c>
      <c r="I21" s="4">
        <v>0</v>
      </c>
      <c r="K21" s="4">
        <v>1000000</v>
      </c>
      <c r="M21" s="4">
        <v>1006633680889</v>
      </c>
      <c r="O21" s="4">
        <v>950011250000</v>
      </c>
      <c r="Q21" s="4">
        <v>56622430889</v>
      </c>
    </row>
    <row r="22" spans="1:17" ht="21" x14ac:dyDescent="0.25">
      <c r="A22" s="3" t="s">
        <v>196</v>
      </c>
      <c r="C22" s="4">
        <v>0</v>
      </c>
      <c r="E22" s="4">
        <v>0</v>
      </c>
      <c r="G22" s="4">
        <v>0</v>
      </c>
      <c r="I22" s="4">
        <v>0</v>
      </c>
      <c r="K22" s="4">
        <v>150000</v>
      </c>
      <c r="M22" s="4">
        <v>150000000000</v>
      </c>
      <c r="O22" s="4">
        <v>147660864139</v>
      </c>
      <c r="Q22" s="4">
        <v>2339135861</v>
      </c>
    </row>
    <row r="23" spans="1:17" ht="21" x14ac:dyDescent="0.25">
      <c r="A23" s="3" t="s">
        <v>197</v>
      </c>
      <c r="C23" s="4">
        <v>0</v>
      </c>
      <c r="E23" s="4">
        <v>0</v>
      </c>
      <c r="G23" s="4">
        <v>0</v>
      </c>
      <c r="I23" s="4">
        <v>0</v>
      </c>
      <c r="K23" s="4">
        <v>480000</v>
      </c>
      <c r="M23" s="4">
        <v>480000000000</v>
      </c>
      <c r="O23" s="4">
        <v>479963400000</v>
      </c>
      <c r="Q23" s="4">
        <v>36600000</v>
      </c>
    </row>
    <row r="24" spans="1:17" ht="21" x14ac:dyDescent="0.25">
      <c r="A24" s="3" t="s">
        <v>198</v>
      </c>
      <c r="C24" s="4">
        <v>0</v>
      </c>
      <c r="E24" s="4">
        <v>0</v>
      </c>
      <c r="G24" s="4">
        <v>0</v>
      </c>
      <c r="I24" s="4">
        <v>0</v>
      </c>
      <c r="K24" s="4">
        <v>2891714</v>
      </c>
      <c r="M24" s="4">
        <v>2891714000000</v>
      </c>
      <c r="O24" s="4">
        <v>2875410609510</v>
      </c>
      <c r="Q24" s="4">
        <v>16303390490</v>
      </c>
    </row>
    <row r="25" spans="1:17" ht="21" x14ac:dyDescent="0.25">
      <c r="A25" s="3" t="s">
        <v>230</v>
      </c>
      <c r="C25" s="4">
        <v>0</v>
      </c>
      <c r="E25" s="4">
        <v>0</v>
      </c>
      <c r="G25" s="4">
        <v>0</v>
      </c>
      <c r="I25" s="4">
        <v>0</v>
      </c>
      <c r="K25" s="4">
        <v>1165187</v>
      </c>
      <c r="M25" s="4">
        <v>1165187000000</v>
      </c>
      <c r="O25" s="4">
        <v>1010606139205</v>
      </c>
      <c r="Q25" s="4">
        <v>154580860795</v>
      </c>
    </row>
    <row r="26" spans="1:17" ht="21" x14ac:dyDescent="0.25">
      <c r="A26" s="3" t="s">
        <v>199</v>
      </c>
      <c r="C26" s="4">
        <v>0</v>
      </c>
      <c r="E26" s="4">
        <v>0</v>
      </c>
      <c r="G26" s="4">
        <v>0</v>
      </c>
      <c r="I26" s="4">
        <v>0</v>
      </c>
      <c r="K26" s="4">
        <v>3738966</v>
      </c>
      <c r="M26" s="4">
        <v>3738966000000</v>
      </c>
      <c r="O26" s="4">
        <v>3567318794851</v>
      </c>
      <c r="Q26" s="4">
        <v>171647205149</v>
      </c>
    </row>
    <row r="27" spans="1:17" ht="21" x14ac:dyDescent="0.25">
      <c r="A27" s="3" t="s">
        <v>200</v>
      </c>
      <c r="C27" s="4">
        <v>0</v>
      </c>
      <c r="E27" s="4">
        <v>0</v>
      </c>
      <c r="G27" s="4">
        <v>0</v>
      </c>
      <c r="I27" s="4">
        <v>0</v>
      </c>
      <c r="K27" s="4">
        <v>950000</v>
      </c>
      <c r="M27" s="4">
        <v>949934312500</v>
      </c>
      <c r="O27" s="4">
        <v>944722909385</v>
      </c>
      <c r="Q27" s="4">
        <v>5211403115</v>
      </c>
    </row>
    <row r="28" spans="1:17" ht="21" x14ac:dyDescent="0.25">
      <c r="A28" s="3" t="s">
        <v>201</v>
      </c>
      <c r="C28" s="4">
        <v>0</v>
      </c>
      <c r="E28" s="4">
        <v>0</v>
      </c>
      <c r="G28" s="4">
        <v>0</v>
      </c>
      <c r="I28" s="4">
        <v>0</v>
      </c>
      <c r="K28" s="4">
        <v>312924</v>
      </c>
      <c r="M28" s="4">
        <v>312924000000</v>
      </c>
      <c r="O28" s="4">
        <v>300011060025</v>
      </c>
      <c r="Q28" s="4">
        <v>12912939975</v>
      </c>
    </row>
    <row r="29" spans="1:17" ht="21" x14ac:dyDescent="0.25">
      <c r="A29" s="3" t="s">
        <v>184</v>
      </c>
      <c r="C29" s="4">
        <v>0</v>
      </c>
      <c r="E29" s="4">
        <v>0</v>
      </c>
      <c r="G29" s="4">
        <v>0</v>
      </c>
      <c r="I29" s="4">
        <v>0</v>
      </c>
      <c r="K29" s="4">
        <v>600000</v>
      </c>
      <c r="M29" s="4">
        <v>600000000000</v>
      </c>
      <c r="O29" s="4">
        <v>570212717964</v>
      </c>
      <c r="Q29" s="4">
        <v>29787282036</v>
      </c>
    </row>
    <row r="30" spans="1:17" ht="21" x14ac:dyDescent="0.25">
      <c r="A30" s="3" t="s">
        <v>183</v>
      </c>
      <c r="C30" s="4">
        <v>0</v>
      </c>
      <c r="E30" s="4">
        <v>0</v>
      </c>
      <c r="G30" s="4">
        <v>0</v>
      </c>
      <c r="I30" s="4">
        <v>0</v>
      </c>
      <c r="K30" s="4">
        <v>207017</v>
      </c>
      <c r="M30" s="4">
        <v>207017000000</v>
      </c>
      <c r="O30" s="4">
        <v>204897668607</v>
      </c>
      <c r="Q30" s="4">
        <v>2119331393</v>
      </c>
    </row>
    <row r="31" spans="1:17" ht="21" x14ac:dyDescent="0.25">
      <c r="A31" s="3" t="s">
        <v>231</v>
      </c>
      <c r="C31" s="4">
        <v>0</v>
      </c>
      <c r="E31" s="4">
        <v>0</v>
      </c>
      <c r="G31" s="4">
        <v>0</v>
      </c>
      <c r="I31" s="4">
        <v>0</v>
      </c>
      <c r="K31" s="4">
        <v>66878</v>
      </c>
      <c r="M31" s="4">
        <v>66878000000</v>
      </c>
      <c r="O31" s="4">
        <v>54142632570</v>
      </c>
      <c r="Q31" s="4">
        <v>12735367430</v>
      </c>
    </row>
    <row r="32" spans="1:17" ht="21" x14ac:dyDescent="0.25">
      <c r="A32" s="3" t="s">
        <v>232</v>
      </c>
      <c r="C32" s="4">
        <v>0</v>
      </c>
      <c r="E32" s="4">
        <v>0</v>
      </c>
      <c r="G32" s="4">
        <v>0</v>
      </c>
      <c r="I32" s="4">
        <v>0</v>
      </c>
      <c r="K32" s="4">
        <v>799934</v>
      </c>
      <c r="M32" s="4">
        <v>799934000000</v>
      </c>
      <c r="O32" s="4">
        <v>655095991121</v>
      </c>
      <c r="Q32" s="4">
        <v>144838008879</v>
      </c>
    </row>
    <row r="33" spans="1:17" ht="21" x14ac:dyDescent="0.25">
      <c r="A33" s="3" t="s">
        <v>233</v>
      </c>
      <c r="C33" s="4">
        <v>0</v>
      </c>
      <c r="E33" s="4">
        <v>0</v>
      </c>
      <c r="G33" s="4">
        <v>0</v>
      </c>
      <c r="I33" s="4">
        <v>0</v>
      </c>
      <c r="K33" s="4">
        <v>338000</v>
      </c>
      <c r="M33" s="4">
        <v>338000000000</v>
      </c>
      <c r="O33" s="4">
        <v>288535357501</v>
      </c>
      <c r="Q33" s="4">
        <v>49464642499</v>
      </c>
    </row>
    <row r="34" spans="1:17" ht="21" x14ac:dyDescent="0.25">
      <c r="A34" s="3" t="s">
        <v>234</v>
      </c>
      <c r="C34" s="4">
        <v>0</v>
      </c>
      <c r="E34" s="4">
        <v>0</v>
      </c>
      <c r="G34" s="4">
        <v>0</v>
      </c>
      <c r="I34" s="4">
        <v>0</v>
      </c>
      <c r="K34" s="4">
        <v>342248</v>
      </c>
      <c r="M34" s="4">
        <v>342248000000</v>
      </c>
      <c r="O34" s="4">
        <v>293993392082</v>
      </c>
      <c r="Q34" s="4">
        <v>48254607918</v>
      </c>
    </row>
    <row r="35" spans="1:17" ht="21" x14ac:dyDescent="0.25">
      <c r="A35" s="3" t="s">
        <v>235</v>
      </c>
      <c r="C35" s="4">
        <v>0</v>
      </c>
      <c r="E35" s="4">
        <v>0</v>
      </c>
      <c r="G35" s="4">
        <v>0</v>
      </c>
      <c r="I35" s="4">
        <v>0</v>
      </c>
      <c r="K35" s="4">
        <v>1270873</v>
      </c>
      <c r="M35" s="4">
        <v>1270873000000</v>
      </c>
      <c r="O35" s="4">
        <v>1040765622569</v>
      </c>
      <c r="Q35" s="4">
        <v>230107377431</v>
      </c>
    </row>
    <row r="36" spans="1:17" ht="21" x14ac:dyDescent="0.25">
      <c r="A36" s="3" t="s">
        <v>236</v>
      </c>
      <c r="C36" s="4">
        <v>0</v>
      </c>
      <c r="E36" s="4">
        <v>0</v>
      </c>
      <c r="G36" s="4">
        <v>0</v>
      </c>
      <c r="I36" s="4">
        <v>0</v>
      </c>
      <c r="K36" s="4">
        <v>536</v>
      </c>
      <c r="M36" s="4">
        <v>536000000</v>
      </c>
      <c r="O36" s="4">
        <v>513448846</v>
      </c>
      <c r="Q36" s="4">
        <v>22551154</v>
      </c>
    </row>
    <row r="37" spans="1:17" ht="21" x14ac:dyDescent="0.25">
      <c r="A37" s="3" t="s">
        <v>237</v>
      </c>
      <c r="C37" s="4">
        <v>0</v>
      </c>
      <c r="E37" s="4">
        <v>0</v>
      </c>
      <c r="G37" s="4">
        <v>0</v>
      </c>
      <c r="I37" s="4">
        <v>0</v>
      </c>
      <c r="K37" s="4">
        <v>109793</v>
      </c>
      <c r="M37" s="4">
        <v>109793000000</v>
      </c>
      <c r="O37" s="4">
        <v>99355088596</v>
      </c>
      <c r="Q37" s="4">
        <v>10437911404</v>
      </c>
    </row>
    <row r="38" spans="1:17" ht="21" x14ac:dyDescent="0.25">
      <c r="A38" s="3" t="s">
        <v>238</v>
      </c>
      <c r="C38" s="4">
        <v>0</v>
      </c>
      <c r="E38" s="4">
        <v>0</v>
      </c>
      <c r="G38" s="4">
        <v>0</v>
      </c>
      <c r="I38" s="4">
        <v>0</v>
      </c>
      <c r="K38" s="4">
        <v>895043</v>
      </c>
      <c r="M38" s="4">
        <v>895043000000</v>
      </c>
      <c r="O38" s="4">
        <v>774591698949</v>
      </c>
      <c r="Q38" s="4">
        <v>120451301051</v>
      </c>
    </row>
    <row r="39" spans="1:17" ht="21" x14ac:dyDescent="0.25">
      <c r="A39" s="3" t="s">
        <v>239</v>
      </c>
      <c r="C39" s="4">
        <v>0</v>
      </c>
      <c r="E39" s="4">
        <v>0</v>
      </c>
      <c r="G39" s="4">
        <v>0</v>
      </c>
      <c r="I39" s="4">
        <v>0</v>
      </c>
      <c r="K39" s="4">
        <v>347453</v>
      </c>
      <c r="M39" s="4">
        <v>347453000000</v>
      </c>
      <c r="O39" s="4">
        <v>305770068554</v>
      </c>
      <c r="Q39" s="4">
        <v>41682931446</v>
      </c>
    </row>
    <row r="40" spans="1:17" ht="21" x14ac:dyDescent="0.25">
      <c r="A40" s="3" t="s">
        <v>240</v>
      </c>
      <c r="C40" s="4">
        <v>0</v>
      </c>
      <c r="E40" s="4">
        <v>0</v>
      </c>
      <c r="G40" s="4">
        <v>0</v>
      </c>
      <c r="I40" s="4">
        <v>0</v>
      </c>
      <c r="K40" s="4">
        <v>16164</v>
      </c>
      <c r="M40" s="4">
        <v>16164000000</v>
      </c>
      <c r="O40" s="4">
        <v>15080023700</v>
      </c>
      <c r="Q40" s="4">
        <v>1083976300</v>
      </c>
    </row>
    <row r="41" spans="1:17" ht="21" x14ac:dyDescent="0.25">
      <c r="A41" s="3" t="s">
        <v>185</v>
      </c>
      <c r="C41" s="4">
        <v>0</v>
      </c>
      <c r="E41" s="4">
        <v>0</v>
      </c>
      <c r="G41" s="4">
        <v>0</v>
      </c>
      <c r="I41" s="4">
        <v>0</v>
      </c>
      <c r="K41" s="4">
        <v>342500</v>
      </c>
      <c r="M41" s="4">
        <v>342500000000</v>
      </c>
      <c r="O41" s="4">
        <v>341950241805</v>
      </c>
      <c r="Q41" s="4">
        <v>549758195</v>
      </c>
    </row>
    <row r="42" spans="1:17" ht="21" x14ac:dyDescent="0.25">
      <c r="A42" s="3" t="s">
        <v>186</v>
      </c>
      <c r="C42" s="4">
        <v>0</v>
      </c>
      <c r="E42" s="4">
        <v>0</v>
      </c>
      <c r="G42" s="4">
        <v>0</v>
      </c>
      <c r="I42" s="4">
        <v>0</v>
      </c>
      <c r="K42" s="4">
        <v>5000</v>
      </c>
      <c r="M42" s="4">
        <v>5000000000</v>
      </c>
      <c r="O42" s="4">
        <v>4750637736</v>
      </c>
      <c r="Q42" s="4">
        <v>249362264</v>
      </c>
    </row>
    <row r="43" spans="1:17" ht="21" x14ac:dyDescent="0.25">
      <c r="A43" s="3" t="s">
        <v>187</v>
      </c>
      <c r="C43" s="4">
        <v>0</v>
      </c>
      <c r="E43" s="4">
        <v>0</v>
      </c>
      <c r="G43" s="4">
        <v>0</v>
      </c>
      <c r="I43" s="4">
        <v>0</v>
      </c>
      <c r="K43" s="4">
        <v>4014000</v>
      </c>
      <c r="M43" s="4">
        <v>4014000000000</v>
      </c>
      <c r="O43" s="4">
        <v>3681459876161</v>
      </c>
      <c r="Q43" s="4">
        <v>332540123839</v>
      </c>
    </row>
    <row r="44" spans="1:17" ht="21" x14ac:dyDescent="0.25">
      <c r="A44" s="3" t="s">
        <v>188</v>
      </c>
      <c r="C44" s="4">
        <v>0</v>
      </c>
      <c r="E44" s="4">
        <v>0</v>
      </c>
      <c r="G44" s="4">
        <v>0</v>
      </c>
      <c r="I44" s="4">
        <v>0</v>
      </c>
      <c r="K44" s="4">
        <v>135000</v>
      </c>
      <c r="M44" s="4">
        <v>135000000000</v>
      </c>
      <c r="O44" s="4">
        <v>124689539112</v>
      </c>
      <c r="Q44" s="4">
        <v>10310460888</v>
      </c>
    </row>
    <row r="45" spans="1:17" ht="21" x14ac:dyDescent="0.25">
      <c r="A45" s="3" t="s">
        <v>189</v>
      </c>
      <c r="C45" s="4">
        <v>0</v>
      </c>
      <c r="E45" s="4">
        <v>0</v>
      </c>
      <c r="G45" s="4">
        <v>0</v>
      </c>
      <c r="I45" s="4">
        <v>0</v>
      </c>
      <c r="K45" s="4">
        <v>20000</v>
      </c>
      <c r="M45" s="4">
        <v>20000000000</v>
      </c>
      <c r="O45" s="4">
        <v>19998475000</v>
      </c>
      <c r="Q45" s="4">
        <v>1525000</v>
      </c>
    </row>
    <row r="46" spans="1:17" ht="21" x14ac:dyDescent="0.25">
      <c r="A46" s="3" t="s">
        <v>190</v>
      </c>
      <c r="C46" s="4">
        <v>0</v>
      </c>
      <c r="E46" s="4">
        <v>0</v>
      </c>
      <c r="G46" s="4">
        <v>0</v>
      </c>
      <c r="I46" s="4">
        <v>0</v>
      </c>
      <c r="K46" s="4">
        <v>10000</v>
      </c>
      <c r="M46" s="4">
        <v>10000000000</v>
      </c>
      <c r="O46" s="4">
        <v>9613036950</v>
      </c>
      <c r="Q46" s="4">
        <v>386963050</v>
      </c>
    </row>
    <row r="47" spans="1:17" ht="21" x14ac:dyDescent="0.25">
      <c r="A47" s="3" t="s">
        <v>191</v>
      </c>
      <c r="C47" s="4">
        <v>0</v>
      </c>
      <c r="E47" s="4">
        <v>0</v>
      </c>
      <c r="G47" s="4">
        <v>0</v>
      </c>
      <c r="I47" s="4">
        <v>0</v>
      </c>
      <c r="K47" s="4">
        <v>696638</v>
      </c>
      <c r="M47" s="4">
        <v>696638000000</v>
      </c>
      <c r="O47" s="4">
        <v>685637156504</v>
      </c>
      <c r="Q47" s="4">
        <v>11000843496</v>
      </c>
    </row>
    <row r="48" spans="1:17" ht="21" x14ac:dyDescent="0.25">
      <c r="A48" s="3" t="s">
        <v>192</v>
      </c>
      <c r="C48" s="4">
        <v>0</v>
      </c>
      <c r="E48" s="4">
        <v>0</v>
      </c>
      <c r="G48" s="4">
        <v>0</v>
      </c>
      <c r="I48" s="4">
        <v>0</v>
      </c>
      <c r="K48" s="4">
        <v>599798</v>
      </c>
      <c r="M48" s="4">
        <v>599798000000</v>
      </c>
      <c r="O48" s="4">
        <v>585711268549</v>
      </c>
      <c r="Q48" s="4">
        <v>14086731451</v>
      </c>
    </row>
    <row r="49" spans="1:18" ht="21.75" thickBot="1" x14ac:dyDescent="0.3">
      <c r="A49" s="3" t="s">
        <v>389</v>
      </c>
      <c r="C49" s="4">
        <v>0</v>
      </c>
      <c r="E49" s="4">
        <v>0</v>
      </c>
      <c r="G49" s="4">
        <v>0</v>
      </c>
      <c r="I49" s="4">
        <v>0</v>
      </c>
      <c r="K49" s="4">
        <v>0</v>
      </c>
      <c r="M49" s="4">
        <v>0</v>
      </c>
      <c r="O49" s="4">
        <v>0</v>
      </c>
      <c r="Q49" s="4">
        <v>334978986098</v>
      </c>
      <c r="R49" s="4"/>
    </row>
    <row r="50" spans="1:18" ht="21.75" thickBot="1" x14ac:dyDescent="0.3">
      <c r="A50" s="3" t="s">
        <v>25</v>
      </c>
      <c r="C50" s="1" t="s">
        <v>25</v>
      </c>
      <c r="E50" s="5">
        <f>SUM(E8:E48)</f>
        <v>1534935229011</v>
      </c>
      <c r="F50" s="3"/>
      <c r="G50" s="5">
        <f>SUM(G8:G48)</f>
        <v>1495815624904</v>
      </c>
      <c r="H50" s="3"/>
      <c r="I50" s="5">
        <f>SUM(I8:I48)</f>
        <v>39119604107</v>
      </c>
      <c r="J50" s="3"/>
      <c r="K50" s="3" t="s">
        <v>25</v>
      </c>
      <c r="L50" s="3"/>
      <c r="M50" s="5">
        <f>SUM(M8:M48)</f>
        <v>29536613770512</v>
      </c>
      <c r="N50" s="3"/>
      <c r="O50" s="5">
        <f>SUM(O8:O48)</f>
        <v>28422731555191</v>
      </c>
      <c r="P50" s="3"/>
      <c r="Q50" s="5">
        <f>SUM(Q8:Q49)</f>
        <v>1517837737933</v>
      </c>
    </row>
    <row r="51" spans="1:18" ht="19.5" thickTop="1" x14ac:dyDescent="0.25"/>
    <row r="52" spans="1:18" x14ac:dyDescent="0.45">
      <c r="Q52" s="7"/>
    </row>
    <row r="53" spans="1:18" x14ac:dyDescent="0.45">
      <c r="I53" s="7"/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S70"/>
  <sheetViews>
    <sheetView rightToLeft="1" topLeftCell="A22" zoomScale="85" zoomScaleNormal="85" workbookViewId="0">
      <selection sqref="A1:H1"/>
    </sheetView>
  </sheetViews>
  <sheetFormatPr defaultRowHeight="18.75" x14ac:dyDescent="0.25"/>
  <cols>
    <col min="1" max="1" width="40.28515625" style="1" bestFit="1" customWidth="1"/>
    <col min="2" max="2" width="1" style="1" customWidth="1"/>
    <col min="3" max="3" width="21" style="1" customWidth="1"/>
    <col min="4" max="4" width="1" style="1" customWidth="1"/>
    <col min="5" max="5" width="24" style="1" customWidth="1"/>
    <col min="6" max="6" width="1" style="1" customWidth="1"/>
    <col min="7" max="7" width="24" style="1" customWidth="1"/>
    <col min="8" max="8" width="1" style="1" customWidth="1"/>
    <col min="9" max="9" width="34" style="1" customWidth="1"/>
    <col min="10" max="10" width="1" style="1" customWidth="1"/>
    <col min="11" max="11" width="21" style="1" customWidth="1"/>
    <col min="12" max="12" width="1" style="1" customWidth="1"/>
    <col min="13" max="13" width="24" style="1" customWidth="1"/>
    <col min="14" max="14" width="1" style="1" customWidth="1"/>
    <col min="15" max="15" width="24" style="1" customWidth="1"/>
    <col min="16" max="16" width="1" style="1" customWidth="1"/>
    <col min="17" max="17" width="34" style="1" customWidth="1"/>
    <col min="18" max="18" width="1" style="1" customWidth="1"/>
    <col min="19" max="19" width="34.42578125" style="1" bestFit="1" customWidth="1"/>
    <col min="20" max="16384" width="9.140625" style="1"/>
  </cols>
  <sheetData>
    <row r="2" spans="1:19" ht="26.25" x14ac:dyDescent="0.25">
      <c r="A2" s="31" t="s">
        <v>0</v>
      </c>
      <c r="B2" s="31" t="s">
        <v>0</v>
      </c>
      <c r="C2" s="31" t="s">
        <v>0</v>
      </c>
      <c r="D2" s="31" t="s">
        <v>0</v>
      </c>
      <c r="E2" s="31" t="s">
        <v>0</v>
      </c>
      <c r="F2" s="31" t="s">
        <v>0</v>
      </c>
      <c r="G2" s="31" t="s">
        <v>0</v>
      </c>
      <c r="H2" s="31" t="s">
        <v>0</v>
      </c>
      <c r="I2" s="31" t="s">
        <v>0</v>
      </c>
      <c r="J2" s="31" t="s">
        <v>0</v>
      </c>
      <c r="K2" s="31" t="s">
        <v>0</v>
      </c>
      <c r="L2" s="31" t="s">
        <v>0</v>
      </c>
      <c r="M2" s="31" t="s">
        <v>0</v>
      </c>
      <c r="N2" s="31" t="s">
        <v>0</v>
      </c>
      <c r="O2" s="31" t="s">
        <v>0</v>
      </c>
      <c r="P2" s="31" t="s">
        <v>0</v>
      </c>
      <c r="Q2" s="31" t="s">
        <v>0</v>
      </c>
    </row>
    <row r="3" spans="1:19" ht="26.25" x14ac:dyDescent="0.25">
      <c r="A3" s="31" t="s">
        <v>175</v>
      </c>
      <c r="B3" s="31" t="s">
        <v>175</v>
      </c>
      <c r="C3" s="31" t="s">
        <v>175</v>
      </c>
      <c r="D3" s="31" t="s">
        <v>175</v>
      </c>
      <c r="E3" s="31" t="s">
        <v>175</v>
      </c>
      <c r="F3" s="31" t="s">
        <v>175</v>
      </c>
      <c r="G3" s="31" t="s">
        <v>175</v>
      </c>
      <c r="H3" s="31" t="s">
        <v>175</v>
      </c>
      <c r="I3" s="31" t="s">
        <v>175</v>
      </c>
      <c r="J3" s="31" t="s">
        <v>175</v>
      </c>
      <c r="K3" s="31" t="s">
        <v>175</v>
      </c>
      <c r="L3" s="31" t="s">
        <v>175</v>
      </c>
      <c r="M3" s="31" t="s">
        <v>175</v>
      </c>
      <c r="N3" s="31" t="s">
        <v>175</v>
      </c>
      <c r="O3" s="31" t="s">
        <v>175</v>
      </c>
      <c r="P3" s="31" t="s">
        <v>175</v>
      </c>
      <c r="Q3" s="31" t="s">
        <v>175</v>
      </c>
    </row>
    <row r="4" spans="1:19" ht="26.25" x14ac:dyDescent="0.25">
      <c r="A4" s="31" t="s">
        <v>2</v>
      </c>
      <c r="B4" s="31" t="s">
        <v>2</v>
      </c>
      <c r="C4" s="31" t="s">
        <v>2</v>
      </c>
      <c r="D4" s="31" t="s">
        <v>2</v>
      </c>
      <c r="E4" s="31" t="s">
        <v>2</v>
      </c>
      <c r="F4" s="31" t="s">
        <v>2</v>
      </c>
      <c r="G4" s="31" t="s">
        <v>2</v>
      </c>
      <c r="H4" s="31" t="s">
        <v>2</v>
      </c>
      <c r="I4" s="31" t="s">
        <v>2</v>
      </c>
      <c r="J4" s="31" t="s">
        <v>2</v>
      </c>
      <c r="K4" s="31" t="s">
        <v>2</v>
      </c>
      <c r="L4" s="31" t="s">
        <v>2</v>
      </c>
      <c r="M4" s="31" t="s">
        <v>2</v>
      </c>
      <c r="N4" s="31" t="s">
        <v>2</v>
      </c>
      <c r="O4" s="31" t="s">
        <v>2</v>
      </c>
      <c r="P4" s="31" t="s">
        <v>2</v>
      </c>
      <c r="Q4" s="31" t="s">
        <v>2</v>
      </c>
    </row>
    <row r="6" spans="1:19" ht="26.25" x14ac:dyDescent="0.25">
      <c r="A6" s="30" t="s">
        <v>3</v>
      </c>
      <c r="C6" s="30" t="s">
        <v>177</v>
      </c>
      <c r="D6" s="30" t="s">
        <v>177</v>
      </c>
      <c r="E6" s="30" t="s">
        <v>177</v>
      </c>
      <c r="F6" s="30" t="s">
        <v>177</v>
      </c>
      <c r="G6" s="30" t="s">
        <v>177</v>
      </c>
      <c r="H6" s="30" t="s">
        <v>177</v>
      </c>
      <c r="I6" s="30" t="s">
        <v>177</v>
      </c>
      <c r="K6" s="30" t="s">
        <v>178</v>
      </c>
      <c r="L6" s="30" t="s">
        <v>178</v>
      </c>
      <c r="M6" s="30" t="s">
        <v>178</v>
      </c>
      <c r="N6" s="30" t="s">
        <v>178</v>
      </c>
      <c r="O6" s="30" t="s">
        <v>178</v>
      </c>
      <c r="P6" s="30" t="s">
        <v>178</v>
      </c>
      <c r="Q6" s="30" t="s">
        <v>178</v>
      </c>
    </row>
    <row r="7" spans="1:19" ht="26.25" x14ac:dyDescent="0.25">
      <c r="A7" s="30" t="s">
        <v>3</v>
      </c>
      <c r="C7" s="30" t="s">
        <v>7</v>
      </c>
      <c r="E7" s="30" t="s">
        <v>225</v>
      </c>
      <c r="G7" s="30" t="s">
        <v>226</v>
      </c>
      <c r="I7" s="30" t="s">
        <v>227</v>
      </c>
      <c r="K7" s="30" t="s">
        <v>7</v>
      </c>
      <c r="M7" s="30" t="s">
        <v>225</v>
      </c>
      <c r="O7" s="30" t="s">
        <v>226</v>
      </c>
      <c r="Q7" s="30" t="s">
        <v>227</v>
      </c>
    </row>
    <row r="8" spans="1:19" ht="21" x14ac:dyDescent="0.25">
      <c r="A8" s="3" t="s">
        <v>22</v>
      </c>
      <c r="C8" s="4">
        <v>29000000</v>
      </c>
      <c r="E8" s="4">
        <v>131552366558</v>
      </c>
      <c r="G8" s="4">
        <v>125793783140</v>
      </c>
      <c r="I8" s="4">
        <f>+E8-G8</f>
        <v>5758583418</v>
      </c>
      <c r="K8" s="4">
        <v>29000000</v>
      </c>
      <c r="M8" s="4">
        <v>131552366558</v>
      </c>
      <c r="O8" s="4">
        <v>125793783140</v>
      </c>
      <c r="Q8" s="4">
        <f>+M8-O8</f>
        <v>5758583418</v>
      </c>
      <c r="S8" s="3"/>
    </row>
    <row r="9" spans="1:19" ht="21" x14ac:dyDescent="0.25">
      <c r="A9" s="3" t="s">
        <v>19</v>
      </c>
      <c r="C9" s="4">
        <v>66800000</v>
      </c>
      <c r="E9" s="4">
        <v>83114035077</v>
      </c>
      <c r="G9" s="4">
        <v>83844853931</v>
      </c>
      <c r="I9" s="4">
        <f t="shared" ref="I9:I58" si="0">+E9-G9</f>
        <v>-730818854</v>
      </c>
      <c r="K9" s="4">
        <v>66800000</v>
      </c>
      <c r="M9" s="4">
        <v>83114035077</v>
      </c>
      <c r="O9" s="4">
        <v>99638032598</v>
      </c>
      <c r="Q9" s="4">
        <f t="shared" ref="Q9:Q58" si="1">+M9-O9</f>
        <v>-16523997521</v>
      </c>
      <c r="S9" s="3"/>
    </row>
    <row r="10" spans="1:19" ht="21" x14ac:dyDescent="0.25">
      <c r="A10" s="3" t="s">
        <v>20</v>
      </c>
      <c r="C10" s="4">
        <v>494909490</v>
      </c>
      <c r="E10" s="4">
        <v>2759922790638</v>
      </c>
      <c r="G10" s="4">
        <v>2699266230805</v>
      </c>
      <c r="I10" s="4">
        <f t="shared" si="0"/>
        <v>60656559833</v>
      </c>
      <c r="K10" s="4">
        <v>494909490</v>
      </c>
      <c r="M10" s="4">
        <v>2759922790638</v>
      </c>
      <c r="O10" s="4">
        <v>2500600130245</v>
      </c>
      <c r="Q10" s="4">
        <f t="shared" si="1"/>
        <v>259322660393</v>
      </c>
      <c r="S10" s="3"/>
    </row>
    <row r="11" spans="1:19" ht="21" x14ac:dyDescent="0.25">
      <c r="A11" s="3" t="s">
        <v>17</v>
      </c>
      <c r="C11" s="4">
        <v>1666431</v>
      </c>
      <c r="E11" s="4">
        <v>275221725102</v>
      </c>
      <c r="G11" s="4">
        <v>363639514934</v>
      </c>
      <c r="I11" s="4">
        <f t="shared" si="0"/>
        <v>-88417789832</v>
      </c>
      <c r="K11" s="4">
        <v>1666431</v>
      </c>
      <c r="M11" s="4">
        <v>275221725102</v>
      </c>
      <c r="O11" s="4">
        <v>200065086578</v>
      </c>
      <c r="Q11" s="4">
        <f t="shared" si="1"/>
        <v>75156638524</v>
      </c>
      <c r="S11" s="3"/>
    </row>
    <row r="12" spans="1:19" ht="21" x14ac:dyDescent="0.25">
      <c r="A12" s="3" t="s">
        <v>16</v>
      </c>
      <c r="C12" s="4">
        <v>128799567</v>
      </c>
      <c r="E12" s="4">
        <v>1949964548459</v>
      </c>
      <c r="G12" s="4">
        <v>1896899126855</v>
      </c>
      <c r="I12" s="4">
        <f t="shared" si="0"/>
        <v>53065421604</v>
      </c>
      <c r="K12" s="4">
        <v>128799567</v>
      </c>
      <c r="M12" s="4">
        <v>1949964548459</v>
      </c>
      <c r="O12" s="4">
        <v>1728749491367</v>
      </c>
      <c r="Q12" s="4">
        <f t="shared" si="1"/>
        <v>221215057092</v>
      </c>
      <c r="S12" s="3"/>
    </row>
    <row r="13" spans="1:19" ht="21" x14ac:dyDescent="0.25">
      <c r="A13" s="3" t="s">
        <v>18</v>
      </c>
      <c r="C13" s="4">
        <v>540123452</v>
      </c>
      <c r="E13" s="4">
        <v>2298666233163</v>
      </c>
      <c r="G13" s="4">
        <v>2248706908129</v>
      </c>
      <c r="I13" s="4">
        <f t="shared" si="0"/>
        <v>49959325034</v>
      </c>
      <c r="K13" s="4">
        <v>540123452</v>
      </c>
      <c r="M13" s="4">
        <v>2298666233163</v>
      </c>
      <c r="O13" s="4">
        <v>2000602897070</v>
      </c>
      <c r="Q13" s="4">
        <f t="shared" si="1"/>
        <v>298063336093</v>
      </c>
      <c r="S13" s="3"/>
    </row>
    <row r="14" spans="1:19" ht="21" x14ac:dyDescent="0.25">
      <c r="A14" s="3" t="s">
        <v>15</v>
      </c>
      <c r="C14" s="4">
        <v>19342254498</v>
      </c>
      <c r="E14" s="4">
        <v>7425658850968</v>
      </c>
      <c r="G14" s="4">
        <v>6829297647911</v>
      </c>
      <c r="I14" s="4">
        <f t="shared" si="0"/>
        <v>596361203057</v>
      </c>
      <c r="K14" s="4">
        <v>19342254498</v>
      </c>
      <c r="M14" s="4">
        <v>7425658850968</v>
      </c>
      <c r="O14" s="4">
        <v>7001085166830</v>
      </c>
      <c r="Q14" s="4">
        <f t="shared" si="1"/>
        <v>424573684138</v>
      </c>
      <c r="S14" s="3"/>
    </row>
    <row r="15" spans="1:19" ht="21" x14ac:dyDescent="0.25">
      <c r="A15" s="3" t="s">
        <v>21</v>
      </c>
      <c r="C15" s="4">
        <v>156061263</v>
      </c>
      <c r="E15" s="4">
        <v>1990796864186</v>
      </c>
      <c r="G15" s="4">
        <v>1989155099699</v>
      </c>
      <c r="I15" s="4">
        <f t="shared" si="0"/>
        <v>1641764487</v>
      </c>
      <c r="K15" s="4">
        <v>156061263</v>
      </c>
      <c r="M15" s="4">
        <v>1990796864186</v>
      </c>
      <c r="O15" s="4">
        <v>1989155099699</v>
      </c>
      <c r="Q15" s="4">
        <f t="shared" si="1"/>
        <v>1641764487</v>
      </c>
      <c r="S15" s="3"/>
    </row>
    <row r="16" spans="1:19" ht="21" x14ac:dyDescent="0.25">
      <c r="A16" s="3" t="s">
        <v>90</v>
      </c>
      <c r="C16" s="4">
        <v>1995000</v>
      </c>
      <c r="E16" s="4">
        <v>1994847881250</v>
      </c>
      <c r="G16" s="4">
        <v>1994847500000</v>
      </c>
      <c r="I16" s="4">
        <f t="shared" si="0"/>
        <v>381250</v>
      </c>
      <c r="K16" s="4">
        <v>1995000</v>
      </c>
      <c r="M16" s="4">
        <v>1994847881250</v>
      </c>
      <c r="O16" s="4">
        <v>1995000000000</v>
      </c>
      <c r="Q16" s="4">
        <f t="shared" si="1"/>
        <v>-152118750</v>
      </c>
      <c r="S16" s="3"/>
    </row>
    <row r="17" spans="1:19" ht="21" x14ac:dyDescent="0.25">
      <c r="A17" s="3" t="s">
        <v>89</v>
      </c>
      <c r="C17" s="4">
        <v>15201600</v>
      </c>
      <c r="E17" s="4">
        <v>15019494829788</v>
      </c>
      <c r="G17" s="4">
        <v>14499229339856</v>
      </c>
      <c r="I17" s="4">
        <f t="shared" si="0"/>
        <v>520265489932</v>
      </c>
      <c r="K17" s="4">
        <v>15201600</v>
      </c>
      <c r="M17" s="4">
        <v>15019494829788</v>
      </c>
      <c r="O17" s="4">
        <v>14637468624000</v>
      </c>
      <c r="Q17" s="4">
        <f t="shared" si="1"/>
        <v>382026205788</v>
      </c>
      <c r="S17" s="3"/>
    </row>
    <row r="18" spans="1:19" ht="21" x14ac:dyDescent="0.25">
      <c r="A18" s="3" t="s">
        <v>47</v>
      </c>
      <c r="C18" s="4">
        <v>963700</v>
      </c>
      <c r="E18" s="4">
        <v>4102341122370</v>
      </c>
      <c r="G18" s="4">
        <v>4020552895254</v>
      </c>
      <c r="I18" s="4">
        <f t="shared" si="0"/>
        <v>81788227116</v>
      </c>
      <c r="K18" s="4">
        <v>963700</v>
      </c>
      <c r="M18" s="4">
        <v>4102341122370</v>
      </c>
      <c r="O18" s="4">
        <v>3999707714200</v>
      </c>
      <c r="Q18" s="4">
        <f t="shared" si="1"/>
        <v>102633408170</v>
      </c>
      <c r="S18" s="3"/>
    </row>
    <row r="19" spans="1:19" ht="21" x14ac:dyDescent="0.25">
      <c r="A19" s="3" t="s">
        <v>93</v>
      </c>
      <c r="C19" s="4">
        <v>1500000</v>
      </c>
      <c r="E19" s="4">
        <v>1350347028187</v>
      </c>
      <c r="G19" s="4">
        <v>1350483750000</v>
      </c>
      <c r="I19" s="4">
        <f t="shared" si="0"/>
        <v>-136721813</v>
      </c>
      <c r="K19" s="4">
        <v>1500000</v>
      </c>
      <c r="M19" s="4">
        <v>1350347028187</v>
      </c>
      <c r="O19" s="4">
        <v>1350483750000</v>
      </c>
      <c r="Q19" s="4">
        <f t="shared" si="1"/>
        <v>-136721813</v>
      </c>
      <c r="S19" s="3"/>
    </row>
    <row r="20" spans="1:19" ht="21" x14ac:dyDescent="0.25">
      <c r="A20" s="3" t="s">
        <v>88</v>
      </c>
      <c r="C20" s="4">
        <v>6048600</v>
      </c>
      <c r="E20" s="4">
        <v>5558687114186</v>
      </c>
      <c r="G20" s="4">
        <v>5789732064265</v>
      </c>
      <c r="I20" s="4">
        <f t="shared" si="0"/>
        <v>-231044950079</v>
      </c>
      <c r="K20" s="4">
        <v>6048600</v>
      </c>
      <c r="M20" s="4">
        <v>5558687114186</v>
      </c>
      <c r="O20" s="4">
        <v>5827402698000</v>
      </c>
      <c r="Q20" s="4">
        <f t="shared" si="1"/>
        <v>-268715583814</v>
      </c>
      <c r="S20" s="3"/>
    </row>
    <row r="21" spans="1:19" ht="21" x14ac:dyDescent="0.25">
      <c r="A21" s="3" t="s">
        <v>87</v>
      </c>
      <c r="C21" s="4">
        <v>7793740</v>
      </c>
      <c r="E21" s="4">
        <v>7048432721621</v>
      </c>
      <c r="G21" s="4">
        <v>7427460157216</v>
      </c>
      <c r="I21" s="4">
        <f t="shared" si="0"/>
        <v>-379027435595</v>
      </c>
      <c r="K21" s="4">
        <v>7793740</v>
      </c>
      <c r="M21" s="4">
        <v>7048432721621</v>
      </c>
      <c r="O21" s="4">
        <v>7408359985600</v>
      </c>
      <c r="Q21" s="4">
        <f t="shared" si="1"/>
        <v>-359927263979</v>
      </c>
      <c r="S21" s="3"/>
    </row>
    <row r="22" spans="1:19" ht="21" x14ac:dyDescent="0.25">
      <c r="A22" s="3" t="s">
        <v>46</v>
      </c>
      <c r="C22" s="4">
        <v>252190</v>
      </c>
      <c r="E22" s="4">
        <v>706172958013</v>
      </c>
      <c r="G22" s="4">
        <v>686668359677</v>
      </c>
      <c r="I22" s="4">
        <f t="shared" si="0"/>
        <v>19504598336</v>
      </c>
      <c r="K22" s="4">
        <v>252190</v>
      </c>
      <c r="M22" s="4">
        <v>706172958013</v>
      </c>
      <c r="O22" s="4">
        <v>735998861700</v>
      </c>
      <c r="Q22" s="4">
        <f t="shared" si="1"/>
        <v>-29825903687</v>
      </c>
      <c r="S22" s="3"/>
    </row>
    <row r="23" spans="1:19" ht="21" x14ac:dyDescent="0.25">
      <c r="A23" s="3" t="s">
        <v>86</v>
      </c>
      <c r="C23" s="4">
        <v>2098065</v>
      </c>
      <c r="E23" s="4">
        <v>1781450735228</v>
      </c>
      <c r="G23" s="4">
        <v>2017966449564</v>
      </c>
      <c r="I23" s="4">
        <f t="shared" si="0"/>
        <v>-236515714336</v>
      </c>
      <c r="K23" s="4">
        <v>2098065</v>
      </c>
      <c r="M23" s="4">
        <v>1781450735228</v>
      </c>
      <c r="O23" s="4">
        <v>1991827167062</v>
      </c>
      <c r="Q23" s="4">
        <f t="shared" si="1"/>
        <v>-210376431834</v>
      </c>
      <c r="S23" s="3"/>
    </row>
    <row r="24" spans="1:19" ht="21" x14ac:dyDescent="0.25">
      <c r="A24" s="3" t="s">
        <v>48</v>
      </c>
      <c r="C24" s="4">
        <v>84110</v>
      </c>
      <c r="E24" s="4">
        <v>248973349035</v>
      </c>
      <c r="G24" s="4">
        <v>243877349968</v>
      </c>
      <c r="I24" s="4">
        <f t="shared" si="0"/>
        <v>5095999067</v>
      </c>
      <c r="K24" s="4">
        <v>84110</v>
      </c>
      <c r="M24" s="4">
        <v>248973349035</v>
      </c>
      <c r="O24" s="4">
        <v>222997478600</v>
      </c>
      <c r="Q24" s="4">
        <f t="shared" si="1"/>
        <v>25975870435</v>
      </c>
      <c r="S24" s="3"/>
    </row>
    <row r="25" spans="1:19" ht="21" x14ac:dyDescent="0.25">
      <c r="A25" s="3" t="s">
        <v>69</v>
      </c>
      <c r="C25" s="4">
        <v>1000000</v>
      </c>
      <c r="E25" s="4">
        <v>959060866032</v>
      </c>
      <c r="G25" s="4">
        <v>951629432722</v>
      </c>
      <c r="I25" s="4">
        <f t="shared" si="0"/>
        <v>7431433310</v>
      </c>
      <c r="K25" s="4">
        <v>1000000</v>
      </c>
      <c r="M25" s="4">
        <v>959060866032</v>
      </c>
      <c r="O25" s="4">
        <v>1000011326250</v>
      </c>
      <c r="Q25" s="4">
        <f t="shared" si="1"/>
        <v>-40950460218</v>
      </c>
      <c r="S25" s="3"/>
    </row>
    <row r="26" spans="1:19" ht="21" x14ac:dyDescent="0.25">
      <c r="A26" s="3" t="s">
        <v>85</v>
      </c>
      <c r="C26" s="4">
        <v>3000000</v>
      </c>
      <c r="E26" s="4">
        <v>2629887455790</v>
      </c>
      <c r="G26" s="4">
        <v>2801117398511</v>
      </c>
      <c r="I26" s="4">
        <f t="shared" si="0"/>
        <v>-171229942721</v>
      </c>
      <c r="K26" s="4">
        <v>3000000</v>
      </c>
      <c r="M26" s="4">
        <v>2629887455790</v>
      </c>
      <c r="O26" s="4">
        <v>2792190000000</v>
      </c>
      <c r="Q26" s="4">
        <f t="shared" si="1"/>
        <v>-162302544210</v>
      </c>
      <c r="S26" s="3"/>
    </row>
    <row r="27" spans="1:19" ht="21" x14ac:dyDescent="0.25">
      <c r="A27" s="3" t="s">
        <v>84</v>
      </c>
      <c r="C27" s="4">
        <v>4100000</v>
      </c>
      <c r="E27" s="4">
        <v>3953549918830</v>
      </c>
      <c r="G27" s="4">
        <v>3893255816606</v>
      </c>
      <c r="I27" s="4">
        <f t="shared" si="0"/>
        <v>60294102224</v>
      </c>
      <c r="K27" s="4">
        <v>4100000</v>
      </c>
      <c r="M27" s="4">
        <v>3953549918830</v>
      </c>
      <c r="O27" s="4">
        <v>3843770288967</v>
      </c>
      <c r="Q27" s="4">
        <f t="shared" si="1"/>
        <v>109779629863</v>
      </c>
      <c r="S27" s="3"/>
    </row>
    <row r="28" spans="1:19" ht="21" x14ac:dyDescent="0.25">
      <c r="A28" s="3" t="s">
        <v>91</v>
      </c>
      <c r="C28" s="4">
        <v>450000</v>
      </c>
      <c r="E28" s="4">
        <v>433682779166</v>
      </c>
      <c r="G28" s="4">
        <v>430185645843</v>
      </c>
      <c r="I28" s="4">
        <f t="shared" si="0"/>
        <v>3497133323</v>
      </c>
      <c r="K28" s="4">
        <v>450000</v>
      </c>
      <c r="M28" s="4">
        <v>433682779166</v>
      </c>
      <c r="O28" s="4">
        <v>450000000000</v>
      </c>
      <c r="Q28" s="4">
        <f t="shared" si="1"/>
        <v>-16317220834</v>
      </c>
      <c r="S28" s="3"/>
    </row>
    <row r="29" spans="1:19" ht="21" x14ac:dyDescent="0.25">
      <c r="A29" s="3" t="s">
        <v>83</v>
      </c>
      <c r="C29" s="4">
        <v>1000000</v>
      </c>
      <c r="E29" s="4">
        <v>951438447286</v>
      </c>
      <c r="G29" s="4">
        <v>922352665246</v>
      </c>
      <c r="I29" s="4">
        <f t="shared" si="0"/>
        <v>29085782040</v>
      </c>
      <c r="K29" s="4">
        <v>1000000</v>
      </c>
      <c r="M29" s="4">
        <v>951438447286</v>
      </c>
      <c r="O29" s="4">
        <v>904111250000</v>
      </c>
      <c r="Q29" s="4">
        <f t="shared" si="1"/>
        <v>47327197286</v>
      </c>
      <c r="S29" s="3"/>
    </row>
    <row r="30" spans="1:19" ht="21" x14ac:dyDescent="0.25">
      <c r="A30" s="3" t="s">
        <v>72</v>
      </c>
      <c r="C30" s="4">
        <v>3500000</v>
      </c>
      <c r="E30" s="4">
        <v>3421055624616</v>
      </c>
      <c r="G30" s="4">
        <v>3400249711188</v>
      </c>
      <c r="I30" s="4">
        <f t="shared" si="0"/>
        <v>20805913428</v>
      </c>
      <c r="K30" s="4">
        <v>3500000</v>
      </c>
      <c r="M30" s="4">
        <v>3421055624616</v>
      </c>
      <c r="O30" s="4">
        <v>3500000000000</v>
      </c>
      <c r="Q30" s="4">
        <f t="shared" si="1"/>
        <v>-78944375384</v>
      </c>
      <c r="S30" s="3"/>
    </row>
    <row r="31" spans="1:19" ht="21" x14ac:dyDescent="0.25">
      <c r="A31" s="3" t="s">
        <v>68</v>
      </c>
      <c r="C31" s="4">
        <v>3000000</v>
      </c>
      <c r="E31" s="4">
        <v>2940258788171</v>
      </c>
      <c r="G31" s="4">
        <v>2919224392166</v>
      </c>
      <c r="I31" s="4">
        <f t="shared" si="0"/>
        <v>21034396005</v>
      </c>
      <c r="K31" s="4">
        <v>3000000</v>
      </c>
      <c r="M31" s="4">
        <v>2940258788171</v>
      </c>
      <c r="O31" s="4">
        <v>3000000000000</v>
      </c>
      <c r="Q31" s="4">
        <f t="shared" si="1"/>
        <v>-59741211829</v>
      </c>
      <c r="S31" s="3"/>
    </row>
    <row r="32" spans="1:19" ht="21" x14ac:dyDescent="0.25">
      <c r="A32" s="3" t="s">
        <v>53</v>
      </c>
      <c r="C32" s="4">
        <v>339795</v>
      </c>
      <c r="E32" s="4">
        <v>204612344069</v>
      </c>
      <c r="G32" s="4">
        <v>197066072566</v>
      </c>
      <c r="I32" s="4">
        <f t="shared" si="0"/>
        <v>7546271503</v>
      </c>
      <c r="K32" s="4">
        <v>339795</v>
      </c>
      <c r="M32" s="4">
        <v>204612344069</v>
      </c>
      <c r="O32" s="4">
        <v>180862074280</v>
      </c>
      <c r="Q32" s="4">
        <f t="shared" si="1"/>
        <v>23750269789</v>
      </c>
      <c r="S32" s="3"/>
    </row>
    <row r="33" spans="1:19" ht="21" x14ac:dyDescent="0.25">
      <c r="A33" s="3" t="s">
        <v>52</v>
      </c>
      <c r="C33" s="4">
        <v>73594</v>
      </c>
      <c r="E33" s="4">
        <v>45555627758</v>
      </c>
      <c r="G33" s="4">
        <v>43785091132</v>
      </c>
      <c r="I33" s="4">
        <f t="shared" si="0"/>
        <v>1770536626</v>
      </c>
      <c r="K33" s="4">
        <v>73594</v>
      </c>
      <c r="M33" s="4">
        <v>45555627758</v>
      </c>
      <c r="O33" s="4">
        <v>40178911377</v>
      </c>
      <c r="Q33" s="4">
        <f t="shared" si="1"/>
        <v>5376716381</v>
      </c>
      <c r="S33" s="3"/>
    </row>
    <row r="34" spans="1:19" ht="21" x14ac:dyDescent="0.25">
      <c r="A34" s="3" t="s">
        <v>51</v>
      </c>
      <c r="C34" s="4">
        <v>46184</v>
      </c>
      <c r="E34" s="4">
        <v>29925411853</v>
      </c>
      <c r="G34" s="4">
        <v>29324603828</v>
      </c>
      <c r="I34" s="4">
        <f t="shared" si="0"/>
        <v>600808025</v>
      </c>
      <c r="K34" s="4">
        <v>46184</v>
      </c>
      <c r="M34" s="4">
        <v>29925411853</v>
      </c>
      <c r="O34" s="4">
        <v>26340592963</v>
      </c>
      <c r="Q34" s="4">
        <f t="shared" si="1"/>
        <v>3584818890</v>
      </c>
      <c r="S34" s="3"/>
    </row>
    <row r="35" spans="1:19" ht="21" x14ac:dyDescent="0.25">
      <c r="A35" s="3" t="s">
        <v>57</v>
      </c>
      <c r="C35" s="4">
        <v>201535</v>
      </c>
      <c r="E35" s="4">
        <v>156129350829</v>
      </c>
      <c r="G35" s="4">
        <v>150958357047</v>
      </c>
      <c r="I35" s="4">
        <f t="shared" si="0"/>
        <v>5170993782</v>
      </c>
      <c r="K35" s="4">
        <v>201535</v>
      </c>
      <c r="M35" s="4">
        <v>156129350829</v>
      </c>
      <c r="O35" s="4">
        <v>117862644132</v>
      </c>
      <c r="Q35" s="4">
        <f t="shared" si="1"/>
        <v>38266706697</v>
      </c>
      <c r="S35" s="3"/>
    </row>
    <row r="36" spans="1:19" ht="21" x14ac:dyDescent="0.25">
      <c r="A36" s="3" t="s">
        <v>56</v>
      </c>
      <c r="C36" s="4">
        <v>305135</v>
      </c>
      <c r="E36" s="4">
        <v>255012386822</v>
      </c>
      <c r="G36" s="4">
        <v>246698092086</v>
      </c>
      <c r="I36" s="4">
        <f t="shared" si="0"/>
        <v>8314294736</v>
      </c>
      <c r="K36" s="4">
        <v>305135</v>
      </c>
      <c r="M36" s="4">
        <v>255012386822</v>
      </c>
      <c r="O36" s="4">
        <v>201537934978</v>
      </c>
      <c r="Q36" s="4">
        <f t="shared" si="1"/>
        <v>53474451844</v>
      </c>
      <c r="S36" s="3"/>
    </row>
    <row r="37" spans="1:19" ht="21" x14ac:dyDescent="0.25">
      <c r="A37" s="3" t="s">
        <v>58</v>
      </c>
      <c r="C37" s="4">
        <v>52417</v>
      </c>
      <c r="E37" s="4">
        <v>31152716714</v>
      </c>
      <c r="G37" s="4">
        <v>30134332061</v>
      </c>
      <c r="I37" s="4">
        <f t="shared" si="0"/>
        <v>1018384653</v>
      </c>
      <c r="K37" s="4">
        <v>52417</v>
      </c>
      <c r="M37" s="4">
        <v>31152716714</v>
      </c>
      <c r="O37" s="4">
        <v>27446922399</v>
      </c>
      <c r="Q37" s="4">
        <f t="shared" si="1"/>
        <v>3705794315</v>
      </c>
      <c r="S37" s="3"/>
    </row>
    <row r="38" spans="1:19" ht="21" x14ac:dyDescent="0.25">
      <c r="A38" s="3" t="s">
        <v>45</v>
      </c>
      <c r="C38" s="4">
        <v>362205</v>
      </c>
      <c r="E38" s="4">
        <v>1660305079126</v>
      </c>
      <c r="G38" s="4">
        <v>1632187221733</v>
      </c>
      <c r="I38" s="4">
        <f t="shared" si="0"/>
        <v>28117857393</v>
      </c>
      <c r="K38" s="4">
        <v>362205</v>
      </c>
      <c r="M38" s="4">
        <v>1660305079126</v>
      </c>
      <c r="O38" s="4">
        <v>1389195989066</v>
      </c>
      <c r="Q38" s="4">
        <f t="shared" si="1"/>
        <v>271109090060</v>
      </c>
      <c r="S38" s="3"/>
    </row>
    <row r="39" spans="1:19" ht="21" x14ac:dyDescent="0.25">
      <c r="A39" s="3" t="s">
        <v>43</v>
      </c>
      <c r="C39" s="4">
        <v>4360</v>
      </c>
      <c r="E39" s="4">
        <v>22432642802</v>
      </c>
      <c r="G39" s="4">
        <v>21918551406</v>
      </c>
      <c r="I39" s="4">
        <f t="shared" si="0"/>
        <v>514091396</v>
      </c>
      <c r="K39" s="4">
        <v>4360</v>
      </c>
      <c r="M39" s="4">
        <v>22432642802</v>
      </c>
      <c r="O39" s="4">
        <v>15008401205</v>
      </c>
      <c r="Q39" s="4">
        <f t="shared" si="1"/>
        <v>7424241597</v>
      </c>
      <c r="S39" s="3"/>
    </row>
    <row r="40" spans="1:19" ht="21" x14ac:dyDescent="0.25">
      <c r="A40" s="3" t="s">
        <v>60</v>
      </c>
      <c r="C40" s="4">
        <v>1010965</v>
      </c>
      <c r="E40" s="4">
        <v>621190623103</v>
      </c>
      <c r="G40" s="4">
        <v>601579397573</v>
      </c>
      <c r="I40" s="4">
        <f t="shared" si="0"/>
        <v>19611225530</v>
      </c>
      <c r="K40" s="4">
        <v>1010965</v>
      </c>
      <c r="M40" s="4">
        <v>621190623103</v>
      </c>
      <c r="O40" s="4">
        <v>456897537543</v>
      </c>
      <c r="Q40" s="4">
        <f t="shared" si="1"/>
        <v>164293085560</v>
      </c>
      <c r="S40" s="3"/>
    </row>
    <row r="41" spans="1:19" ht="21" x14ac:dyDescent="0.25">
      <c r="A41" s="3" t="s">
        <v>59</v>
      </c>
      <c r="C41" s="4">
        <v>741800</v>
      </c>
      <c r="E41" s="4">
        <v>528959497762</v>
      </c>
      <c r="G41" s="4">
        <v>512084834553</v>
      </c>
      <c r="I41" s="4">
        <f t="shared" si="0"/>
        <v>16874663209</v>
      </c>
      <c r="K41" s="4">
        <v>741800</v>
      </c>
      <c r="M41" s="4">
        <v>528959497762</v>
      </c>
      <c r="O41" s="4">
        <v>389007345927</v>
      </c>
      <c r="Q41" s="4">
        <f t="shared" si="1"/>
        <v>139952151835</v>
      </c>
      <c r="S41" s="3"/>
    </row>
    <row r="42" spans="1:19" ht="21" x14ac:dyDescent="0.25">
      <c r="A42" s="3" t="s">
        <v>81</v>
      </c>
      <c r="C42" s="4">
        <v>825000</v>
      </c>
      <c r="E42" s="4">
        <v>740077464790</v>
      </c>
      <c r="G42" s="4">
        <v>801299346265</v>
      </c>
      <c r="I42" s="4">
        <f t="shared" si="0"/>
        <v>-61221881475</v>
      </c>
      <c r="K42" s="4">
        <v>825000</v>
      </c>
      <c r="M42" s="4">
        <v>740077464790</v>
      </c>
      <c r="O42" s="4">
        <v>737132250000</v>
      </c>
      <c r="Q42" s="4">
        <f t="shared" si="1"/>
        <v>2945214790</v>
      </c>
      <c r="S42" s="3"/>
    </row>
    <row r="43" spans="1:19" ht="21" x14ac:dyDescent="0.25">
      <c r="A43" s="3" t="s">
        <v>80</v>
      </c>
      <c r="C43" s="4">
        <v>155000</v>
      </c>
      <c r="E43" s="4">
        <v>147360127933</v>
      </c>
      <c r="G43" s="4">
        <v>150214855243</v>
      </c>
      <c r="I43" s="4">
        <f t="shared" si="0"/>
        <v>-2854727310</v>
      </c>
      <c r="K43" s="4">
        <v>155000</v>
      </c>
      <c r="M43" s="4">
        <v>147360127933</v>
      </c>
      <c r="O43" s="4">
        <v>142300468612</v>
      </c>
      <c r="Q43" s="4">
        <f t="shared" si="1"/>
        <v>5059659321</v>
      </c>
      <c r="S43" s="3"/>
    </row>
    <row r="44" spans="1:19" ht="21" x14ac:dyDescent="0.25">
      <c r="A44" s="3" t="s">
        <v>79</v>
      </c>
      <c r="C44" s="4">
        <v>130571</v>
      </c>
      <c r="E44" s="4">
        <v>124981387186</v>
      </c>
      <c r="G44" s="4">
        <v>124338765728</v>
      </c>
      <c r="I44" s="4">
        <f t="shared" si="0"/>
        <v>642621458</v>
      </c>
      <c r="K44" s="4">
        <v>130571</v>
      </c>
      <c r="M44" s="4">
        <v>124981387186</v>
      </c>
      <c r="O44" s="4">
        <v>129284933253</v>
      </c>
      <c r="Q44" s="4">
        <f t="shared" si="1"/>
        <v>-4303546067</v>
      </c>
      <c r="S44" s="3"/>
    </row>
    <row r="45" spans="1:19" ht="21" x14ac:dyDescent="0.25">
      <c r="A45" s="3" t="s">
        <v>64</v>
      </c>
      <c r="C45" s="4">
        <v>5900</v>
      </c>
      <c r="E45" s="4">
        <v>5103936795</v>
      </c>
      <c r="G45" s="4">
        <v>5044115356</v>
      </c>
      <c r="I45" s="4">
        <f t="shared" si="0"/>
        <v>59821439</v>
      </c>
      <c r="K45" s="4">
        <v>5900</v>
      </c>
      <c r="M45" s="4">
        <v>5103936795</v>
      </c>
      <c r="O45" s="4">
        <v>3854235092</v>
      </c>
      <c r="Q45" s="4">
        <f t="shared" si="1"/>
        <v>1249701703</v>
      </c>
      <c r="S45" s="3"/>
    </row>
    <row r="46" spans="1:19" ht="21" x14ac:dyDescent="0.25">
      <c r="A46" s="3" t="s">
        <v>65</v>
      </c>
      <c r="C46" s="4">
        <v>75000</v>
      </c>
      <c r="E46" s="4">
        <v>62885704599</v>
      </c>
      <c r="G46" s="4">
        <v>61067843221</v>
      </c>
      <c r="I46" s="4">
        <f t="shared" si="0"/>
        <v>1817861378</v>
      </c>
      <c r="K46" s="4">
        <v>75000</v>
      </c>
      <c r="M46" s="4">
        <v>62885704599</v>
      </c>
      <c r="O46" s="4">
        <v>47133155822</v>
      </c>
      <c r="Q46" s="4">
        <f t="shared" si="1"/>
        <v>15752548777</v>
      </c>
      <c r="S46" s="3"/>
    </row>
    <row r="47" spans="1:19" ht="21" x14ac:dyDescent="0.25">
      <c r="A47" s="3" t="s">
        <v>63</v>
      </c>
      <c r="C47" s="4">
        <v>1388948</v>
      </c>
      <c r="E47" s="4">
        <v>1211111970110</v>
      </c>
      <c r="G47" s="4">
        <v>1181890732479</v>
      </c>
      <c r="I47" s="4">
        <f t="shared" si="0"/>
        <v>29221237631</v>
      </c>
      <c r="K47" s="4">
        <v>1388948</v>
      </c>
      <c r="M47" s="4">
        <v>1211111970110</v>
      </c>
      <c r="O47" s="4">
        <v>983279715545</v>
      </c>
      <c r="Q47" s="4">
        <f t="shared" si="1"/>
        <v>227832254565</v>
      </c>
      <c r="S47" s="3"/>
    </row>
    <row r="48" spans="1:19" ht="21" x14ac:dyDescent="0.25">
      <c r="A48" s="3" t="s">
        <v>62</v>
      </c>
      <c r="C48" s="4">
        <v>190500</v>
      </c>
      <c r="E48" s="4">
        <v>154295139098</v>
      </c>
      <c r="G48" s="4">
        <v>150220654801</v>
      </c>
      <c r="I48" s="4">
        <f t="shared" si="0"/>
        <v>4074484297</v>
      </c>
      <c r="K48" s="4">
        <v>190500</v>
      </c>
      <c r="M48" s="4">
        <v>154295139098</v>
      </c>
      <c r="O48" s="4">
        <v>114738925489</v>
      </c>
      <c r="Q48" s="4">
        <f t="shared" si="1"/>
        <v>39556213609</v>
      </c>
      <c r="S48" s="3"/>
    </row>
    <row r="49" spans="1:19" ht="21" x14ac:dyDescent="0.25">
      <c r="A49" s="3" t="s">
        <v>61</v>
      </c>
      <c r="C49" s="4">
        <v>1980436</v>
      </c>
      <c r="E49" s="4">
        <v>1642646400660</v>
      </c>
      <c r="G49" s="4">
        <v>1603852617672</v>
      </c>
      <c r="I49" s="4">
        <f t="shared" si="0"/>
        <v>38793782988</v>
      </c>
      <c r="K49" s="4">
        <v>1980436</v>
      </c>
      <c r="M49" s="4">
        <v>1642646400660</v>
      </c>
      <c r="O49" s="4">
        <v>1355967841888</v>
      </c>
      <c r="Q49" s="4">
        <f t="shared" si="1"/>
        <v>286678558772</v>
      </c>
      <c r="S49" s="3"/>
    </row>
    <row r="50" spans="1:19" ht="21" x14ac:dyDescent="0.25">
      <c r="A50" s="3" t="s">
        <v>78</v>
      </c>
      <c r="C50" s="4">
        <v>9805000</v>
      </c>
      <c r="E50" s="4">
        <v>9337795453801</v>
      </c>
      <c r="G50" s="4">
        <v>9413121524751</v>
      </c>
      <c r="I50" s="4">
        <f t="shared" si="0"/>
        <v>-75326070950</v>
      </c>
      <c r="K50" s="4">
        <v>9805000</v>
      </c>
      <c r="M50" s="4">
        <v>9337795453801</v>
      </c>
      <c r="O50" s="4">
        <v>9063667937060</v>
      </c>
      <c r="Q50" s="4">
        <f t="shared" si="1"/>
        <v>274127516741</v>
      </c>
      <c r="S50" s="3"/>
    </row>
    <row r="51" spans="1:19" ht="21" x14ac:dyDescent="0.25">
      <c r="A51" s="3" t="s">
        <v>73</v>
      </c>
      <c r="C51" s="4">
        <v>1000000</v>
      </c>
      <c r="E51" s="4">
        <v>940356292365</v>
      </c>
      <c r="G51" s="4">
        <v>934266756727</v>
      </c>
      <c r="I51" s="4">
        <f t="shared" si="0"/>
        <v>6089535638</v>
      </c>
      <c r="K51" s="4">
        <v>1000000</v>
      </c>
      <c r="M51" s="4">
        <v>940356292365</v>
      </c>
      <c r="O51" s="4">
        <v>877554081398</v>
      </c>
      <c r="Q51" s="4">
        <f t="shared" si="1"/>
        <v>62802210967</v>
      </c>
      <c r="S51" s="3"/>
    </row>
    <row r="52" spans="1:19" ht="21" x14ac:dyDescent="0.25">
      <c r="A52" s="3" t="s">
        <v>55</v>
      </c>
      <c r="C52" s="4">
        <v>121200</v>
      </c>
      <c r="E52" s="4">
        <v>110820465295</v>
      </c>
      <c r="G52" s="4">
        <v>107847655989</v>
      </c>
      <c r="I52" s="4">
        <f t="shared" si="0"/>
        <v>2972809306</v>
      </c>
      <c r="K52" s="4">
        <v>121200</v>
      </c>
      <c r="M52" s="4">
        <v>110820465295</v>
      </c>
      <c r="O52" s="4">
        <v>82688454524</v>
      </c>
      <c r="Q52" s="4">
        <f t="shared" si="1"/>
        <v>28132010771</v>
      </c>
      <c r="S52" s="3"/>
    </row>
    <row r="53" spans="1:19" ht="21" x14ac:dyDescent="0.25">
      <c r="A53" s="3" t="s">
        <v>77</v>
      </c>
      <c r="C53" s="4">
        <v>73400</v>
      </c>
      <c r="E53" s="4">
        <v>71131800586</v>
      </c>
      <c r="G53" s="4">
        <v>71039250244</v>
      </c>
      <c r="I53" s="4">
        <f t="shared" si="0"/>
        <v>92550342</v>
      </c>
      <c r="K53" s="4">
        <v>73400</v>
      </c>
      <c r="M53" s="4">
        <v>71131800586</v>
      </c>
      <c r="O53" s="4">
        <v>73394403250</v>
      </c>
      <c r="Q53" s="4">
        <f t="shared" si="1"/>
        <v>-2262602664</v>
      </c>
      <c r="S53" s="3"/>
    </row>
    <row r="54" spans="1:19" ht="21" x14ac:dyDescent="0.25">
      <c r="A54" s="3" t="s">
        <v>54</v>
      </c>
      <c r="C54" s="4">
        <v>74000</v>
      </c>
      <c r="E54" s="4">
        <v>70664611412</v>
      </c>
      <c r="G54" s="4">
        <v>68862108863</v>
      </c>
      <c r="I54" s="4">
        <f t="shared" si="0"/>
        <v>1802502549</v>
      </c>
      <c r="K54" s="4">
        <v>74000</v>
      </c>
      <c r="M54" s="4">
        <v>70664611412</v>
      </c>
      <c r="O54" s="4">
        <v>53099830829</v>
      </c>
      <c r="Q54" s="4">
        <f t="shared" si="1"/>
        <v>17564780583</v>
      </c>
      <c r="S54" s="3"/>
    </row>
    <row r="55" spans="1:19" ht="21" x14ac:dyDescent="0.25">
      <c r="A55" s="3" t="s">
        <v>70</v>
      </c>
      <c r="C55" s="4">
        <v>1000000</v>
      </c>
      <c r="E55" s="4">
        <v>932846865002</v>
      </c>
      <c r="G55" s="4">
        <v>926420355061</v>
      </c>
      <c r="I55" s="4">
        <f t="shared" si="0"/>
        <v>6426509941</v>
      </c>
      <c r="K55" s="4">
        <v>1000000</v>
      </c>
      <c r="M55" s="4">
        <v>932846865002</v>
      </c>
      <c r="O55" s="4">
        <v>906971838123</v>
      </c>
      <c r="Q55" s="4">
        <f t="shared" si="1"/>
        <v>25875026879</v>
      </c>
      <c r="S55" s="3"/>
    </row>
    <row r="56" spans="1:19" ht="21" x14ac:dyDescent="0.25">
      <c r="A56" s="3" t="s">
        <v>67</v>
      </c>
      <c r="C56" s="4">
        <v>2373000</v>
      </c>
      <c r="E56" s="4">
        <v>2193524105032</v>
      </c>
      <c r="G56" s="4">
        <v>2176031682931</v>
      </c>
      <c r="I56" s="4">
        <f t="shared" si="0"/>
        <v>17492422101</v>
      </c>
      <c r="K56" s="4">
        <v>2373000</v>
      </c>
      <c r="M56" s="4">
        <v>2193524105032</v>
      </c>
      <c r="O56" s="4">
        <v>2035319116033</v>
      </c>
      <c r="Q56" s="4">
        <f t="shared" si="1"/>
        <v>158204988999</v>
      </c>
      <c r="S56" s="3"/>
    </row>
    <row r="57" spans="1:19" ht="21" x14ac:dyDescent="0.25">
      <c r="A57" s="3" t="s">
        <v>50</v>
      </c>
      <c r="C57" s="4">
        <v>100000</v>
      </c>
      <c r="E57" s="4">
        <v>93105100194</v>
      </c>
      <c r="G57" s="4">
        <v>92254165083</v>
      </c>
      <c r="I57" s="4">
        <f t="shared" si="0"/>
        <v>850935111</v>
      </c>
      <c r="K57" s="4">
        <v>100000</v>
      </c>
      <c r="M57" s="4">
        <v>93105100194</v>
      </c>
      <c r="O57" s="4">
        <v>87311757010</v>
      </c>
      <c r="Q57" s="4">
        <f t="shared" si="1"/>
        <v>5793343184</v>
      </c>
      <c r="S57" s="3"/>
    </row>
    <row r="58" spans="1:19" ht="21" x14ac:dyDescent="0.25">
      <c r="A58" s="3" t="s">
        <v>66</v>
      </c>
      <c r="C58" s="4">
        <v>335030</v>
      </c>
      <c r="E58" s="4">
        <v>328217598729</v>
      </c>
      <c r="G58" s="4">
        <v>325843087159</v>
      </c>
      <c r="I58" s="4">
        <f t="shared" si="0"/>
        <v>2374511570</v>
      </c>
      <c r="K58" s="4">
        <v>335030</v>
      </c>
      <c r="M58" s="4">
        <v>328217598729</v>
      </c>
      <c r="O58" s="4">
        <v>306058965869</v>
      </c>
      <c r="Q58" s="4">
        <f t="shared" si="1"/>
        <v>22158632860</v>
      </c>
      <c r="S58" s="3"/>
    </row>
    <row r="59" spans="1:19" ht="21" x14ac:dyDescent="0.25">
      <c r="A59" s="3" t="s">
        <v>49</v>
      </c>
      <c r="C59" s="4">
        <v>1440000</v>
      </c>
      <c r="E59" s="4">
        <v>1439890200000</v>
      </c>
      <c r="G59" s="4">
        <v>1439890200000</v>
      </c>
      <c r="I59" s="4">
        <f t="shared" ref="I59:I66" si="2">+E59-G59</f>
        <v>0</v>
      </c>
      <c r="K59" s="4">
        <v>1440000</v>
      </c>
      <c r="M59" s="4">
        <v>1439890200000</v>
      </c>
      <c r="O59" s="4">
        <v>1440000000000</v>
      </c>
      <c r="Q59" s="4">
        <f t="shared" ref="Q59:Q66" si="3">+M59-O59</f>
        <v>-109800000</v>
      </c>
      <c r="S59" s="3"/>
    </row>
    <row r="60" spans="1:19" ht="21" x14ac:dyDescent="0.25">
      <c r="A60" s="3" t="s">
        <v>41</v>
      </c>
      <c r="C60" s="4">
        <v>3207600</v>
      </c>
      <c r="E60" s="4">
        <v>4944276932902</v>
      </c>
      <c r="G60" s="4">
        <v>4944276932902</v>
      </c>
      <c r="I60" s="4">
        <f t="shared" si="2"/>
        <v>0</v>
      </c>
      <c r="K60" s="4">
        <v>3207600</v>
      </c>
      <c r="M60" s="4">
        <v>4944276932902</v>
      </c>
      <c r="O60" s="4">
        <v>4947864134400</v>
      </c>
      <c r="Q60" s="4">
        <f t="shared" si="3"/>
        <v>-3587201498</v>
      </c>
      <c r="S60" s="3"/>
    </row>
    <row r="61" spans="1:19" ht="21" x14ac:dyDescent="0.25">
      <c r="A61" s="3" t="s">
        <v>42</v>
      </c>
      <c r="C61" s="4">
        <v>1129130</v>
      </c>
      <c r="E61" s="4">
        <v>1999841595550</v>
      </c>
      <c r="G61" s="4">
        <v>1999841595550</v>
      </c>
      <c r="I61" s="4">
        <f t="shared" si="2"/>
        <v>0</v>
      </c>
      <c r="K61" s="4">
        <v>1129130</v>
      </c>
      <c r="M61" s="4">
        <v>1999841595550</v>
      </c>
      <c r="O61" s="4">
        <v>2000146594543</v>
      </c>
      <c r="Q61" s="4">
        <f t="shared" si="3"/>
        <v>-304998993</v>
      </c>
      <c r="S61" s="3"/>
    </row>
    <row r="62" spans="1:19" ht="21" x14ac:dyDescent="0.25">
      <c r="A62" s="3" t="s">
        <v>74</v>
      </c>
      <c r="C62" s="4">
        <v>2257027</v>
      </c>
      <c r="E62" s="4">
        <v>1771118791764</v>
      </c>
      <c r="G62" s="4">
        <v>1771118791764</v>
      </c>
      <c r="I62" s="4">
        <f t="shared" si="2"/>
        <v>0</v>
      </c>
      <c r="K62" s="4">
        <v>2257027</v>
      </c>
      <c r="M62" s="4">
        <v>1771118791764</v>
      </c>
      <c r="O62" s="4">
        <v>1771427045316</v>
      </c>
      <c r="Q62" s="4">
        <f t="shared" si="3"/>
        <v>-308253552</v>
      </c>
      <c r="S62" s="3"/>
    </row>
    <row r="63" spans="1:19" ht="21" x14ac:dyDescent="0.25">
      <c r="A63" s="3" t="s">
        <v>92</v>
      </c>
      <c r="C63" s="4">
        <v>995000</v>
      </c>
      <c r="E63" s="4">
        <v>994924131250</v>
      </c>
      <c r="G63" s="4">
        <v>994924131250</v>
      </c>
      <c r="I63" s="4">
        <f t="shared" si="2"/>
        <v>0</v>
      </c>
      <c r="K63" s="4">
        <v>995000</v>
      </c>
      <c r="M63" s="4">
        <v>994924131250</v>
      </c>
      <c r="O63" s="4">
        <v>995075</v>
      </c>
      <c r="Q63" s="4">
        <f t="shared" si="3"/>
        <v>994923136175</v>
      </c>
      <c r="S63" s="3"/>
    </row>
    <row r="64" spans="1:19" ht="21" x14ac:dyDescent="0.25">
      <c r="A64" s="3" t="s">
        <v>76</v>
      </c>
      <c r="C64" s="4">
        <v>2495000</v>
      </c>
      <c r="E64" s="4">
        <v>2494809756250</v>
      </c>
      <c r="G64" s="4">
        <v>2494809756250</v>
      </c>
      <c r="I64" s="4">
        <f t="shared" si="2"/>
        <v>0</v>
      </c>
      <c r="K64" s="4">
        <v>2495000</v>
      </c>
      <c r="M64" s="4">
        <v>2494809756250</v>
      </c>
      <c r="O64" s="4">
        <v>2495000000000</v>
      </c>
      <c r="Q64" s="4">
        <f t="shared" si="3"/>
        <v>-190243750</v>
      </c>
      <c r="S64" s="3"/>
    </row>
    <row r="65" spans="1:19" ht="21" x14ac:dyDescent="0.25">
      <c r="A65" s="3" t="s">
        <v>75</v>
      </c>
      <c r="C65" s="4">
        <v>1000000</v>
      </c>
      <c r="E65" s="4">
        <v>999923750000</v>
      </c>
      <c r="G65" s="4">
        <v>999923750000</v>
      </c>
      <c r="I65" s="4">
        <f t="shared" si="2"/>
        <v>0</v>
      </c>
      <c r="K65" s="4">
        <v>1000000</v>
      </c>
      <c r="M65" s="4">
        <v>999923750000</v>
      </c>
      <c r="O65" s="4">
        <v>973876627444</v>
      </c>
      <c r="Q65" s="4">
        <f t="shared" si="3"/>
        <v>26047122556</v>
      </c>
      <c r="S65" s="3"/>
    </row>
    <row r="66" spans="1:19" ht="21" x14ac:dyDescent="0.25">
      <c r="A66" s="3" t="s">
        <v>71</v>
      </c>
      <c r="C66" s="4">
        <v>2000000</v>
      </c>
      <c r="E66" s="4">
        <v>1999847500000</v>
      </c>
      <c r="G66" s="4">
        <v>1999847500000</v>
      </c>
      <c r="I66" s="4">
        <f t="shared" si="2"/>
        <v>0</v>
      </c>
      <c r="K66" s="4">
        <v>2000000</v>
      </c>
      <c r="M66" s="4">
        <v>1999847500000</v>
      </c>
      <c r="O66" s="4">
        <v>1933460599187</v>
      </c>
      <c r="Q66" s="4">
        <f t="shared" si="3"/>
        <v>66386900813</v>
      </c>
    </row>
    <row r="67" spans="1:19" ht="21" x14ac:dyDescent="0.25">
      <c r="A67" s="3" t="s">
        <v>25</v>
      </c>
      <c r="C67" s="1" t="s">
        <v>25</v>
      </c>
      <c r="E67" s="5">
        <f>SUM(E8:E58)</f>
        <v>91736779138145</v>
      </c>
      <c r="F67" s="3"/>
      <c r="G67" s="5">
        <f>SUM(G8:G58)</f>
        <v>91244788165044</v>
      </c>
      <c r="H67" s="3"/>
      <c r="I67" s="5">
        <f>SUM(I8:I58)</f>
        <v>491990973101</v>
      </c>
      <c r="J67" s="3"/>
      <c r="K67" s="3" t="s">
        <v>25</v>
      </c>
      <c r="L67" s="3"/>
      <c r="M67" s="5">
        <f>SUM(M8:M66)</f>
        <v>108381411795861</v>
      </c>
      <c r="N67" s="3"/>
      <c r="O67" s="5">
        <f>SUM(O8:O66)</f>
        <v>104710891091538</v>
      </c>
      <c r="P67" s="3"/>
      <c r="Q67" s="5">
        <f>SUM(Q8:Q66)</f>
        <v>3670520704323</v>
      </c>
    </row>
    <row r="69" spans="1:19" x14ac:dyDescent="0.25">
      <c r="I69" s="4"/>
      <c r="Q69" s="4"/>
    </row>
    <row r="70" spans="1:19" x14ac:dyDescent="0.25">
      <c r="I70" s="4"/>
      <c r="Q70" s="4"/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3A59D5-3777-4D9D-AAEB-DC58A691901A}">
  <dimension ref="A2:Y12"/>
  <sheetViews>
    <sheetView rightToLeft="1" topLeftCell="B1" zoomScale="85" zoomScaleNormal="85" workbookViewId="0">
      <selection activeCell="W9" sqref="W9"/>
    </sheetView>
  </sheetViews>
  <sheetFormatPr defaultRowHeight="18.75" x14ac:dyDescent="0.25"/>
  <cols>
    <col min="1" max="1" width="40.28515625" style="1" bestFit="1" customWidth="1"/>
    <col min="2" max="2" width="1" style="1" customWidth="1"/>
    <col min="3" max="3" width="21" style="1" customWidth="1"/>
    <col min="4" max="4" width="1" style="1" customWidth="1"/>
    <col min="5" max="5" width="23" style="1" customWidth="1"/>
    <col min="6" max="6" width="1" style="1" customWidth="1"/>
    <col min="7" max="7" width="26" style="1" customWidth="1"/>
    <col min="8" max="8" width="1" style="1" customWidth="1"/>
    <col min="9" max="9" width="19" style="1" customWidth="1"/>
    <col min="10" max="10" width="1" style="1" customWidth="1"/>
    <col min="11" max="11" width="26" style="1" customWidth="1"/>
    <col min="12" max="12" width="1" style="1" customWidth="1"/>
    <col min="13" max="13" width="19" style="1" customWidth="1"/>
    <col min="14" max="14" width="1" style="1" customWidth="1"/>
    <col min="15" max="15" width="22" style="1" customWidth="1"/>
    <col min="16" max="16" width="1" style="1" customWidth="1"/>
    <col min="17" max="17" width="21" style="1" customWidth="1"/>
    <col min="18" max="18" width="1" style="1" customWidth="1"/>
    <col min="19" max="19" width="16" style="1" customWidth="1"/>
    <col min="20" max="20" width="1" style="1" customWidth="1"/>
    <col min="21" max="21" width="23" style="1" customWidth="1"/>
    <col min="22" max="22" width="1" style="1" customWidth="1"/>
    <col min="23" max="23" width="26" style="1" customWidth="1"/>
    <col min="24" max="24" width="1" style="1" customWidth="1"/>
    <col min="25" max="25" width="32" style="1" customWidth="1"/>
    <col min="26" max="26" width="1" style="1" customWidth="1"/>
    <col min="27" max="27" width="9.140625" style="1" customWidth="1"/>
    <col min="28" max="16384" width="9.140625" style="1"/>
  </cols>
  <sheetData>
    <row r="2" spans="1:25" ht="26.25" x14ac:dyDescent="0.25">
      <c r="A2" s="31" t="s">
        <v>0</v>
      </c>
      <c r="B2" s="31" t="s">
        <v>0</v>
      </c>
      <c r="C2" s="31" t="s">
        <v>0</v>
      </c>
      <c r="D2" s="31" t="s">
        <v>0</v>
      </c>
      <c r="E2" s="31" t="s">
        <v>0</v>
      </c>
      <c r="F2" s="31" t="s">
        <v>0</v>
      </c>
      <c r="G2" s="31" t="s">
        <v>0</v>
      </c>
      <c r="H2" s="31" t="s">
        <v>0</v>
      </c>
      <c r="I2" s="31" t="s">
        <v>0</v>
      </c>
      <c r="J2" s="31" t="s">
        <v>0</v>
      </c>
      <c r="K2" s="31" t="s">
        <v>0</v>
      </c>
      <c r="L2" s="31" t="s">
        <v>0</v>
      </c>
      <c r="M2" s="31" t="s">
        <v>0</v>
      </c>
      <c r="N2" s="31" t="s">
        <v>0</v>
      </c>
      <c r="O2" s="31" t="s">
        <v>0</v>
      </c>
      <c r="P2" s="31" t="s">
        <v>0</v>
      </c>
      <c r="Q2" s="31" t="s">
        <v>0</v>
      </c>
      <c r="R2" s="31" t="s">
        <v>0</v>
      </c>
      <c r="S2" s="31" t="s">
        <v>0</v>
      </c>
      <c r="T2" s="31" t="s">
        <v>0</v>
      </c>
      <c r="U2" s="31" t="s">
        <v>0</v>
      </c>
      <c r="V2" s="31" t="s">
        <v>0</v>
      </c>
      <c r="W2" s="31" t="s">
        <v>0</v>
      </c>
      <c r="X2" s="31" t="s">
        <v>0</v>
      </c>
      <c r="Y2" s="31" t="s">
        <v>0</v>
      </c>
    </row>
    <row r="3" spans="1:25" ht="26.25" x14ac:dyDescent="0.25">
      <c r="A3" s="31" t="s">
        <v>1</v>
      </c>
      <c r="B3" s="31" t="s">
        <v>1</v>
      </c>
      <c r="C3" s="31" t="s">
        <v>1</v>
      </c>
      <c r="D3" s="31" t="s">
        <v>1</v>
      </c>
      <c r="E3" s="31" t="s">
        <v>1</v>
      </c>
      <c r="F3" s="31" t="s">
        <v>1</v>
      </c>
      <c r="G3" s="31" t="s">
        <v>1</v>
      </c>
      <c r="H3" s="31" t="s">
        <v>1</v>
      </c>
      <c r="I3" s="31" t="s">
        <v>1</v>
      </c>
      <c r="J3" s="31" t="s">
        <v>1</v>
      </c>
      <c r="K3" s="31" t="s">
        <v>1</v>
      </c>
      <c r="L3" s="31" t="s">
        <v>1</v>
      </c>
      <c r="M3" s="31" t="s">
        <v>1</v>
      </c>
      <c r="N3" s="31" t="s">
        <v>1</v>
      </c>
      <c r="O3" s="31" t="s">
        <v>1</v>
      </c>
      <c r="P3" s="31" t="s">
        <v>1</v>
      </c>
      <c r="Q3" s="31" t="s">
        <v>1</v>
      </c>
      <c r="R3" s="31" t="s">
        <v>1</v>
      </c>
      <c r="S3" s="31" t="s">
        <v>1</v>
      </c>
      <c r="T3" s="31" t="s">
        <v>1</v>
      </c>
      <c r="U3" s="31" t="s">
        <v>1</v>
      </c>
      <c r="V3" s="31" t="s">
        <v>1</v>
      </c>
      <c r="W3" s="31" t="s">
        <v>1</v>
      </c>
      <c r="X3" s="31" t="s">
        <v>1</v>
      </c>
      <c r="Y3" s="31" t="s">
        <v>1</v>
      </c>
    </row>
    <row r="4" spans="1:25" ht="26.25" x14ac:dyDescent="0.25">
      <c r="A4" s="31" t="s">
        <v>2</v>
      </c>
      <c r="B4" s="31" t="s">
        <v>2</v>
      </c>
      <c r="C4" s="31" t="s">
        <v>2</v>
      </c>
      <c r="D4" s="31" t="s">
        <v>2</v>
      </c>
      <c r="E4" s="31" t="s">
        <v>2</v>
      </c>
      <c r="F4" s="31" t="s">
        <v>2</v>
      </c>
      <c r="G4" s="31" t="s">
        <v>2</v>
      </c>
      <c r="H4" s="31" t="s">
        <v>2</v>
      </c>
      <c r="I4" s="31" t="s">
        <v>2</v>
      </c>
      <c r="J4" s="31" t="s">
        <v>2</v>
      </c>
      <c r="K4" s="31" t="s">
        <v>2</v>
      </c>
      <c r="L4" s="31" t="s">
        <v>2</v>
      </c>
      <c r="M4" s="31" t="s">
        <v>2</v>
      </c>
      <c r="N4" s="31" t="s">
        <v>2</v>
      </c>
      <c r="O4" s="31" t="s">
        <v>2</v>
      </c>
      <c r="P4" s="31" t="s">
        <v>2</v>
      </c>
      <c r="Q4" s="31" t="s">
        <v>2</v>
      </c>
      <c r="R4" s="31" t="s">
        <v>2</v>
      </c>
      <c r="S4" s="31" t="s">
        <v>2</v>
      </c>
      <c r="T4" s="31" t="s">
        <v>2</v>
      </c>
      <c r="U4" s="31" t="s">
        <v>2</v>
      </c>
      <c r="V4" s="31" t="s">
        <v>2</v>
      </c>
      <c r="W4" s="31" t="s">
        <v>2</v>
      </c>
      <c r="X4" s="31" t="s">
        <v>2</v>
      </c>
      <c r="Y4" s="31" t="s">
        <v>2</v>
      </c>
    </row>
    <row r="6" spans="1:25" ht="27" thickBot="1" x14ac:dyDescent="0.3">
      <c r="A6" s="30" t="s">
        <v>3</v>
      </c>
      <c r="C6" s="30" t="s">
        <v>4</v>
      </c>
      <c r="D6" s="30" t="s">
        <v>4</v>
      </c>
      <c r="E6" s="30" t="s">
        <v>4</v>
      </c>
      <c r="F6" s="30" t="s">
        <v>4</v>
      </c>
      <c r="G6" s="30" t="s">
        <v>4</v>
      </c>
      <c r="I6" s="30" t="s">
        <v>5</v>
      </c>
      <c r="J6" s="30" t="s">
        <v>5</v>
      </c>
      <c r="K6" s="30" t="s">
        <v>5</v>
      </c>
      <c r="L6" s="30" t="s">
        <v>5</v>
      </c>
      <c r="M6" s="30" t="s">
        <v>5</v>
      </c>
      <c r="N6" s="30" t="s">
        <v>5</v>
      </c>
      <c r="O6" s="30" t="s">
        <v>5</v>
      </c>
      <c r="Q6" s="30" t="s">
        <v>6</v>
      </c>
      <c r="R6" s="30" t="s">
        <v>6</v>
      </c>
      <c r="S6" s="30" t="s">
        <v>6</v>
      </c>
      <c r="T6" s="30" t="s">
        <v>6</v>
      </c>
      <c r="U6" s="30" t="s">
        <v>6</v>
      </c>
      <c r="V6" s="30" t="s">
        <v>6</v>
      </c>
      <c r="W6" s="30" t="s">
        <v>6</v>
      </c>
      <c r="X6" s="30" t="s">
        <v>6</v>
      </c>
      <c r="Y6" s="30" t="s">
        <v>6</v>
      </c>
    </row>
    <row r="7" spans="1:25" ht="27" thickBot="1" x14ac:dyDescent="0.3">
      <c r="A7" s="30" t="s">
        <v>3</v>
      </c>
      <c r="C7" s="30" t="s">
        <v>7</v>
      </c>
      <c r="E7" s="30" t="s">
        <v>8</v>
      </c>
      <c r="G7" s="30" t="s">
        <v>9</v>
      </c>
      <c r="I7" s="30" t="s">
        <v>10</v>
      </c>
      <c r="J7" s="30" t="s">
        <v>10</v>
      </c>
      <c r="K7" s="30" t="s">
        <v>10</v>
      </c>
      <c r="M7" s="30" t="s">
        <v>11</v>
      </c>
      <c r="N7" s="30" t="s">
        <v>11</v>
      </c>
      <c r="O7" s="30" t="s">
        <v>11</v>
      </c>
      <c r="Q7" s="30" t="s">
        <v>7</v>
      </c>
      <c r="S7" s="30" t="s">
        <v>12</v>
      </c>
      <c r="U7" s="30" t="s">
        <v>8</v>
      </c>
      <c r="W7" s="30" t="s">
        <v>9</v>
      </c>
      <c r="Y7" s="30" t="s">
        <v>13</v>
      </c>
    </row>
    <row r="8" spans="1:25" ht="27" thickBot="1" x14ac:dyDescent="0.3">
      <c r="A8" s="30" t="s">
        <v>3</v>
      </c>
      <c r="C8" s="30" t="s">
        <v>7</v>
      </c>
      <c r="E8" s="30" t="s">
        <v>8</v>
      </c>
      <c r="G8" s="30" t="s">
        <v>9</v>
      </c>
      <c r="I8" s="2" t="s">
        <v>7</v>
      </c>
      <c r="K8" s="2" t="s">
        <v>8</v>
      </c>
      <c r="M8" s="2" t="s">
        <v>7</v>
      </c>
      <c r="O8" s="2" t="s">
        <v>14</v>
      </c>
      <c r="Q8" s="30" t="s">
        <v>7</v>
      </c>
      <c r="S8" s="30" t="s">
        <v>12</v>
      </c>
      <c r="U8" s="30" t="s">
        <v>8</v>
      </c>
      <c r="W8" s="30" t="s">
        <v>9</v>
      </c>
      <c r="Y8" s="30" t="s">
        <v>13</v>
      </c>
    </row>
    <row r="9" spans="1:25" ht="21" x14ac:dyDescent="0.25">
      <c r="A9" s="3" t="s">
        <v>16</v>
      </c>
      <c r="C9" s="4">
        <v>128799567</v>
      </c>
      <c r="E9" s="4">
        <v>1739371951782</v>
      </c>
      <c r="G9" s="4">
        <v>1907521587270</v>
      </c>
      <c r="I9" s="4">
        <v>0</v>
      </c>
      <c r="K9" s="4">
        <v>0</v>
      </c>
      <c r="M9" s="4">
        <v>0</v>
      </c>
      <c r="O9" s="4">
        <v>0</v>
      </c>
      <c r="Q9" s="4">
        <v>128799567</v>
      </c>
      <c r="S9" s="4">
        <v>15222</v>
      </c>
      <c r="U9" s="4">
        <v>1739371951782</v>
      </c>
      <c r="W9" s="4">
        <v>1960587008874</v>
      </c>
      <c r="Y9" s="9">
        <v>1.0979820110329183E-2</v>
      </c>
    </row>
    <row r="10" spans="1:25" ht="21" x14ac:dyDescent="0.25">
      <c r="A10" s="3" t="s">
        <v>17</v>
      </c>
      <c r="C10" s="4">
        <v>1666431</v>
      </c>
      <c r="E10" s="4">
        <v>200065086578</v>
      </c>
      <c r="G10" s="4">
        <v>363639514934.29901</v>
      </c>
      <c r="I10" s="4">
        <v>0</v>
      </c>
      <c r="K10" s="4">
        <v>0</v>
      </c>
      <c r="M10" s="4">
        <v>0</v>
      </c>
      <c r="O10" s="4">
        <v>0</v>
      </c>
      <c r="Q10" s="4">
        <v>1666431</v>
      </c>
      <c r="S10" s="4">
        <v>166099</v>
      </c>
      <c r="U10" s="4">
        <v>200065086578</v>
      </c>
      <c r="W10" s="4">
        <v>275221725102.85303</v>
      </c>
      <c r="Y10" s="9">
        <v>1.5413164620627156E-3</v>
      </c>
    </row>
    <row r="11" spans="1:25" ht="21.75" thickBot="1" x14ac:dyDescent="0.3">
      <c r="A11" s="3" t="s">
        <v>21</v>
      </c>
      <c r="C11" s="4">
        <v>0</v>
      </c>
      <c r="E11" s="4">
        <v>0</v>
      </c>
      <c r="G11" s="4">
        <v>0</v>
      </c>
      <c r="I11" s="4">
        <v>156061263</v>
      </c>
      <c r="K11" s="4">
        <v>1999999994751.24</v>
      </c>
      <c r="M11" s="4">
        <v>0</v>
      </c>
      <c r="O11" s="4">
        <v>0</v>
      </c>
      <c r="Q11" s="4">
        <v>156061263</v>
      </c>
      <c r="S11" s="4">
        <v>12826</v>
      </c>
      <c r="U11" s="4">
        <v>1999999994751</v>
      </c>
      <c r="W11" s="4">
        <v>2001641759238</v>
      </c>
      <c r="Y11" s="9">
        <v>1.1209737870485147E-2</v>
      </c>
    </row>
    <row r="12" spans="1:25" ht="21.75" thickBot="1" x14ac:dyDescent="0.3">
      <c r="A12" s="3" t="s">
        <v>25</v>
      </c>
      <c r="B12" s="3"/>
      <c r="C12" s="3" t="s">
        <v>25</v>
      </c>
      <c r="D12" s="3"/>
      <c r="E12" s="5">
        <f>SUM(E9:E11)</f>
        <v>1939437038360</v>
      </c>
      <c r="F12" s="3"/>
      <c r="G12" s="5">
        <f>SUM(G9:G11)</f>
        <v>2271161102204.2988</v>
      </c>
      <c r="H12" s="3"/>
      <c r="I12" s="3" t="s">
        <v>25</v>
      </c>
      <c r="J12" s="3"/>
      <c r="K12" s="5">
        <f>SUM(K9:K11)</f>
        <v>1999999994751.24</v>
      </c>
      <c r="L12" s="3"/>
      <c r="M12" s="3" t="s">
        <v>25</v>
      </c>
      <c r="N12" s="3"/>
      <c r="O12" s="5">
        <f>SUM(O9:O11)</f>
        <v>0</v>
      </c>
      <c r="P12" s="3"/>
      <c r="Q12" s="3" t="s">
        <v>25</v>
      </c>
      <c r="R12" s="3"/>
      <c r="S12" s="3" t="s">
        <v>25</v>
      </c>
      <c r="T12" s="3"/>
      <c r="U12" s="5">
        <f>SUM(U9:U11)</f>
        <v>3939437033111</v>
      </c>
      <c r="V12" s="3"/>
      <c r="W12" s="5">
        <f>SUM(W9:W11)</f>
        <v>4237450493214.853</v>
      </c>
      <c r="X12" s="3"/>
      <c r="Y12" s="15">
        <f>SUM(Y9:Y11)</f>
        <v>2.3730874442877047E-2</v>
      </c>
    </row>
  </sheetData>
  <mergeCells count="17">
    <mergeCell ref="Q7:Q8"/>
    <mergeCell ref="S7:S8"/>
    <mergeCell ref="U7:U8"/>
    <mergeCell ref="W7:W8"/>
    <mergeCell ref="A2:Y2"/>
    <mergeCell ref="A3:Y3"/>
    <mergeCell ref="A4:Y4"/>
    <mergeCell ref="A6:A8"/>
    <mergeCell ref="C6:G6"/>
    <mergeCell ref="I6:O6"/>
    <mergeCell ref="Q6:Y6"/>
    <mergeCell ref="C7:C8"/>
    <mergeCell ref="E7:E8"/>
    <mergeCell ref="G7:G8"/>
    <mergeCell ref="Y7:Y8"/>
    <mergeCell ref="I7:K7"/>
    <mergeCell ref="M7:O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Q11"/>
  <sheetViews>
    <sheetView rightToLeft="1" workbookViewId="0">
      <selection sqref="A1:H1"/>
    </sheetView>
  </sheetViews>
  <sheetFormatPr defaultRowHeight="18.75" x14ac:dyDescent="0.25"/>
  <cols>
    <col min="1" max="1" width="31.5703125" style="1" customWidth="1"/>
    <col min="2" max="2" width="1" style="1" customWidth="1"/>
    <col min="3" max="3" width="21" style="1" customWidth="1"/>
    <col min="4" max="4" width="1" style="1" customWidth="1"/>
    <col min="5" max="5" width="15" style="1" customWidth="1"/>
    <col min="6" max="6" width="1" style="1" customWidth="1"/>
    <col min="7" max="7" width="20" style="1" customWidth="1"/>
    <col min="8" max="8" width="1" style="1" customWidth="1"/>
    <col min="9" max="9" width="27" style="1" customWidth="1"/>
    <col min="10" max="10" width="1" style="1" customWidth="1"/>
    <col min="11" max="11" width="21" style="1" customWidth="1"/>
    <col min="12" max="12" width="1" style="1" customWidth="1"/>
    <col min="13" max="13" width="15" style="1" customWidth="1"/>
    <col min="14" max="14" width="1" style="1" customWidth="1"/>
    <col min="15" max="15" width="20" style="1" customWidth="1"/>
    <col min="16" max="16" width="1" style="1" customWidth="1"/>
    <col min="17" max="17" width="27" style="1" customWidth="1"/>
    <col min="18" max="18" width="1" style="1" customWidth="1"/>
    <col min="19" max="19" width="9.140625" style="1" customWidth="1"/>
    <col min="20" max="16384" width="9.140625" style="1"/>
  </cols>
  <sheetData>
    <row r="2" spans="1:17" ht="26.25" x14ac:dyDescent="0.25">
      <c r="A2" s="31" t="s">
        <v>0</v>
      </c>
      <c r="B2" s="31" t="s">
        <v>0</v>
      </c>
      <c r="C2" s="31" t="s">
        <v>0</v>
      </c>
      <c r="D2" s="31" t="s">
        <v>0</v>
      </c>
      <c r="E2" s="31" t="s">
        <v>0</v>
      </c>
      <c r="F2" s="31" t="s">
        <v>0</v>
      </c>
      <c r="G2" s="31" t="s">
        <v>0</v>
      </c>
      <c r="H2" s="31" t="s">
        <v>0</v>
      </c>
      <c r="I2" s="31" t="s">
        <v>0</v>
      </c>
      <c r="J2" s="31" t="s">
        <v>0</v>
      </c>
      <c r="K2" s="31" t="s">
        <v>0</v>
      </c>
      <c r="L2" s="31" t="s">
        <v>0</v>
      </c>
      <c r="M2" s="31" t="s">
        <v>0</v>
      </c>
      <c r="N2" s="31" t="s">
        <v>0</v>
      </c>
      <c r="O2" s="31" t="s">
        <v>0</v>
      </c>
      <c r="P2" s="31" t="s">
        <v>0</v>
      </c>
      <c r="Q2" s="31" t="s">
        <v>0</v>
      </c>
    </row>
    <row r="3" spans="1:17" ht="26.25" x14ac:dyDescent="0.25">
      <c r="A3" s="31" t="s">
        <v>1</v>
      </c>
      <c r="B3" s="31" t="s">
        <v>1</v>
      </c>
      <c r="C3" s="31" t="s">
        <v>1</v>
      </c>
      <c r="D3" s="31" t="s">
        <v>1</v>
      </c>
      <c r="E3" s="31" t="s">
        <v>1</v>
      </c>
      <c r="F3" s="31" t="s">
        <v>1</v>
      </c>
      <c r="G3" s="31" t="s">
        <v>1</v>
      </c>
      <c r="H3" s="31" t="s">
        <v>1</v>
      </c>
      <c r="I3" s="31" t="s">
        <v>1</v>
      </c>
      <c r="J3" s="31" t="s">
        <v>1</v>
      </c>
      <c r="K3" s="31" t="s">
        <v>1</v>
      </c>
      <c r="L3" s="31" t="s">
        <v>1</v>
      </c>
      <c r="M3" s="31" t="s">
        <v>1</v>
      </c>
      <c r="N3" s="31" t="s">
        <v>1</v>
      </c>
      <c r="O3" s="31" t="s">
        <v>1</v>
      </c>
      <c r="P3" s="31" t="s">
        <v>1</v>
      </c>
      <c r="Q3" s="31" t="s">
        <v>1</v>
      </c>
    </row>
    <row r="4" spans="1:17" ht="26.25" x14ac:dyDescent="0.25">
      <c r="A4" s="31" t="s">
        <v>2</v>
      </c>
      <c r="B4" s="31" t="s">
        <v>2</v>
      </c>
      <c r="C4" s="31" t="s">
        <v>2</v>
      </c>
      <c r="D4" s="31" t="s">
        <v>2</v>
      </c>
      <c r="E4" s="31" t="s">
        <v>2</v>
      </c>
      <c r="F4" s="31" t="s">
        <v>2</v>
      </c>
      <c r="G4" s="31" t="s">
        <v>2</v>
      </c>
      <c r="H4" s="31" t="s">
        <v>2</v>
      </c>
      <c r="I4" s="31" t="s">
        <v>2</v>
      </c>
      <c r="J4" s="31" t="s">
        <v>2</v>
      </c>
      <c r="K4" s="31" t="s">
        <v>2</v>
      </c>
      <c r="L4" s="31" t="s">
        <v>2</v>
      </c>
      <c r="M4" s="31" t="s">
        <v>2</v>
      </c>
      <c r="N4" s="31" t="s">
        <v>2</v>
      </c>
      <c r="O4" s="31" t="s">
        <v>2</v>
      </c>
      <c r="P4" s="31" t="s">
        <v>2</v>
      </c>
      <c r="Q4" s="31" t="s">
        <v>2</v>
      </c>
    </row>
    <row r="6" spans="1:17" ht="26.25" x14ac:dyDescent="0.25">
      <c r="A6" s="30" t="s">
        <v>3</v>
      </c>
      <c r="C6" s="30" t="s">
        <v>4</v>
      </c>
      <c r="D6" s="30" t="s">
        <v>4</v>
      </c>
      <c r="E6" s="30" t="s">
        <v>4</v>
      </c>
      <c r="F6" s="30" t="s">
        <v>4</v>
      </c>
      <c r="G6" s="30" t="s">
        <v>4</v>
      </c>
      <c r="H6" s="30" t="s">
        <v>4</v>
      </c>
      <c r="I6" s="30" t="s">
        <v>4</v>
      </c>
      <c r="K6" s="30" t="s">
        <v>6</v>
      </c>
      <c r="L6" s="30" t="s">
        <v>6</v>
      </c>
      <c r="M6" s="30" t="s">
        <v>6</v>
      </c>
      <c r="N6" s="30" t="s">
        <v>6</v>
      </c>
      <c r="O6" s="30" t="s">
        <v>6</v>
      </c>
      <c r="P6" s="30" t="s">
        <v>6</v>
      </c>
      <c r="Q6" s="30" t="s">
        <v>6</v>
      </c>
    </row>
    <row r="7" spans="1:17" ht="27" thickBot="1" x14ac:dyDescent="0.3">
      <c r="A7" s="30" t="s">
        <v>3</v>
      </c>
      <c r="C7" s="30" t="s">
        <v>26</v>
      </c>
      <c r="E7" s="30" t="s">
        <v>27</v>
      </c>
      <c r="G7" s="30" t="s">
        <v>28</v>
      </c>
      <c r="I7" s="30" t="s">
        <v>29</v>
      </c>
      <c r="K7" s="30" t="s">
        <v>26</v>
      </c>
      <c r="M7" s="30" t="s">
        <v>27</v>
      </c>
      <c r="O7" s="30" t="s">
        <v>28</v>
      </c>
      <c r="Q7" s="30" t="s">
        <v>29</v>
      </c>
    </row>
    <row r="8" spans="1:17" ht="21" x14ac:dyDescent="0.25">
      <c r="A8" s="3" t="s">
        <v>30</v>
      </c>
      <c r="C8" s="4">
        <v>367647050</v>
      </c>
      <c r="E8" s="4">
        <v>10076</v>
      </c>
      <c r="G8" s="1" t="s">
        <v>31</v>
      </c>
      <c r="I8" s="4" t="s">
        <v>394</v>
      </c>
      <c r="K8" s="4">
        <v>494909484</v>
      </c>
      <c r="M8" s="4">
        <v>7485</v>
      </c>
      <c r="O8" s="1" t="s">
        <v>31</v>
      </c>
      <c r="Q8" s="4" t="s">
        <v>394</v>
      </c>
    </row>
    <row r="9" spans="1:17" ht="21" x14ac:dyDescent="0.25">
      <c r="A9" s="3" t="s">
        <v>32</v>
      </c>
      <c r="C9" s="4">
        <v>540123452</v>
      </c>
      <c r="E9" s="4">
        <v>4810</v>
      </c>
      <c r="G9" s="1" t="s">
        <v>33</v>
      </c>
      <c r="I9" s="4" t="s">
        <v>395</v>
      </c>
      <c r="K9" s="4">
        <v>540123452</v>
      </c>
      <c r="M9" s="4">
        <v>4810</v>
      </c>
      <c r="O9" s="1" t="s">
        <v>33</v>
      </c>
      <c r="Q9" s="4" t="s">
        <v>395</v>
      </c>
    </row>
    <row r="10" spans="1:17" ht="21" x14ac:dyDescent="0.25">
      <c r="A10" s="3" t="s">
        <v>34</v>
      </c>
      <c r="C10" s="4">
        <v>19342254498</v>
      </c>
      <c r="E10" s="4">
        <v>470</v>
      </c>
      <c r="G10" s="1" t="s">
        <v>35</v>
      </c>
      <c r="I10" s="4" t="s">
        <v>396</v>
      </c>
      <c r="K10" s="4">
        <v>19342254498</v>
      </c>
      <c r="M10" s="4">
        <v>470</v>
      </c>
      <c r="O10" s="1" t="s">
        <v>35</v>
      </c>
      <c r="Q10" s="4" t="s">
        <v>396</v>
      </c>
    </row>
    <row r="11" spans="1:17" ht="21" x14ac:dyDescent="0.25">
      <c r="A11" s="3" t="s">
        <v>36</v>
      </c>
      <c r="C11" s="4">
        <v>0</v>
      </c>
      <c r="E11" s="4">
        <v>0</v>
      </c>
      <c r="G11" s="4" t="s">
        <v>370</v>
      </c>
      <c r="I11" s="4">
        <v>0</v>
      </c>
      <c r="K11" s="4">
        <v>29000000</v>
      </c>
      <c r="M11" s="4">
        <v>6167</v>
      </c>
      <c r="O11" s="1" t="s">
        <v>37</v>
      </c>
      <c r="Q11" s="4" t="s">
        <v>393</v>
      </c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Y62"/>
  <sheetViews>
    <sheetView rightToLeft="1" topLeftCell="D1" workbookViewId="0">
      <selection activeCell="Y9" sqref="Y9"/>
    </sheetView>
  </sheetViews>
  <sheetFormatPr defaultRowHeight="18.75" x14ac:dyDescent="0.25"/>
  <cols>
    <col min="1" max="1" width="37.28515625" style="1" bestFit="1" customWidth="1"/>
    <col min="2" max="2" width="1" style="1" customWidth="1"/>
    <col min="3" max="3" width="18" style="1" customWidth="1"/>
    <col min="4" max="4" width="1" style="1" customWidth="1"/>
    <col min="5" max="5" width="24" style="1" customWidth="1"/>
    <col min="6" max="6" width="1" style="1" customWidth="1"/>
    <col min="7" max="7" width="24" style="1" customWidth="1"/>
    <col min="8" max="8" width="1" style="1" customWidth="1"/>
    <col min="9" max="9" width="17" style="1" customWidth="1"/>
    <col min="10" max="10" width="1" style="1" customWidth="1"/>
    <col min="11" max="11" width="23" style="1" customWidth="1"/>
    <col min="12" max="12" width="1" style="1" customWidth="1"/>
    <col min="13" max="13" width="17" style="1" customWidth="1"/>
    <col min="14" max="14" width="1" style="1" customWidth="1"/>
    <col min="15" max="15" width="24" style="1" customWidth="1"/>
    <col min="16" max="16" width="1" style="1" customWidth="1"/>
    <col min="17" max="17" width="18" style="1" customWidth="1"/>
    <col min="18" max="18" width="1" style="1" customWidth="1"/>
    <col min="19" max="19" width="23" style="1" customWidth="1"/>
    <col min="20" max="20" width="1" style="1" customWidth="1"/>
    <col min="21" max="21" width="24" style="1" customWidth="1"/>
    <col min="22" max="22" width="1" style="1" customWidth="1"/>
    <col min="23" max="23" width="24" style="1" customWidth="1"/>
    <col min="24" max="24" width="1" style="1" customWidth="1"/>
    <col min="25" max="25" width="32" style="1" customWidth="1"/>
    <col min="26" max="26" width="1" style="1" customWidth="1"/>
    <col min="27" max="27" width="9.140625" style="1" customWidth="1"/>
    <col min="28" max="16384" width="9.140625" style="1"/>
  </cols>
  <sheetData>
    <row r="2" spans="1:25" ht="26.25" x14ac:dyDescent="0.25">
      <c r="A2" s="31" t="s">
        <v>0</v>
      </c>
      <c r="B2" s="31" t="s">
        <v>0</v>
      </c>
      <c r="C2" s="31" t="s">
        <v>0</v>
      </c>
      <c r="D2" s="31" t="s">
        <v>0</v>
      </c>
      <c r="E2" s="31" t="s">
        <v>0</v>
      </c>
      <c r="F2" s="31" t="s">
        <v>0</v>
      </c>
      <c r="G2" s="31" t="s">
        <v>0</v>
      </c>
      <c r="H2" s="31" t="s">
        <v>0</v>
      </c>
      <c r="I2" s="31" t="s">
        <v>0</v>
      </c>
      <c r="J2" s="31" t="s">
        <v>0</v>
      </c>
      <c r="K2" s="31" t="s">
        <v>0</v>
      </c>
      <c r="L2" s="31" t="s">
        <v>0</v>
      </c>
      <c r="M2" s="31" t="s">
        <v>0</v>
      </c>
      <c r="N2" s="31" t="s">
        <v>0</v>
      </c>
      <c r="O2" s="31" t="s">
        <v>0</v>
      </c>
      <c r="P2" s="31" t="s">
        <v>0</v>
      </c>
      <c r="Q2" s="31" t="s">
        <v>0</v>
      </c>
      <c r="R2" s="31" t="s">
        <v>0</v>
      </c>
      <c r="S2" s="31" t="s">
        <v>0</v>
      </c>
      <c r="T2" s="31" t="s">
        <v>0</v>
      </c>
      <c r="U2" s="31" t="s">
        <v>0</v>
      </c>
      <c r="V2" s="31" t="s">
        <v>0</v>
      </c>
      <c r="W2" s="31" t="s">
        <v>0</v>
      </c>
      <c r="X2" s="31" t="s">
        <v>0</v>
      </c>
      <c r="Y2" s="31" t="s">
        <v>0</v>
      </c>
    </row>
    <row r="3" spans="1:25" ht="26.25" x14ac:dyDescent="0.25">
      <c r="A3" s="31" t="s">
        <v>1</v>
      </c>
      <c r="B3" s="31" t="s">
        <v>1</v>
      </c>
      <c r="C3" s="31" t="s">
        <v>1</v>
      </c>
      <c r="D3" s="31" t="s">
        <v>1</v>
      </c>
      <c r="E3" s="31" t="s">
        <v>1</v>
      </c>
      <c r="F3" s="31" t="s">
        <v>1</v>
      </c>
      <c r="G3" s="31" t="s">
        <v>1</v>
      </c>
      <c r="H3" s="31" t="s">
        <v>1</v>
      </c>
      <c r="I3" s="31" t="s">
        <v>1</v>
      </c>
      <c r="J3" s="31" t="s">
        <v>1</v>
      </c>
      <c r="K3" s="31" t="s">
        <v>1</v>
      </c>
      <c r="L3" s="31" t="s">
        <v>1</v>
      </c>
      <c r="M3" s="31" t="s">
        <v>1</v>
      </c>
      <c r="N3" s="31" t="s">
        <v>1</v>
      </c>
      <c r="O3" s="31" t="s">
        <v>1</v>
      </c>
      <c r="P3" s="31" t="s">
        <v>1</v>
      </c>
      <c r="Q3" s="31" t="s">
        <v>1</v>
      </c>
      <c r="R3" s="31" t="s">
        <v>1</v>
      </c>
      <c r="S3" s="31" t="s">
        <v>1</v>
      </c>
      <c r="T3" s="31" t="s">
        <v>1</v>
      </c>
      <c r="U3" s="31" t="s">
        <v>1</v>
      </c>
      <c r="V3" s="31" t="s">
        <v>1</v>
      </c>
      <c r="W3" s="31" t="s">
        <v>1</v>
      </c>
      <c r="X3" s="31" t="s">
        <v>1</v>
      </c>
      <c r="Y3" s="31" t="s">
        <v>1</v>
      </c>
    </row>
    <row r="4" spans="1:25" ht="26.25" x14ac:dyDescent="0.25">
      <c r="A4" s="31" t="s">
        <v>2</v>
      </c>
      <c r="B4" s="31" t="s">
        <v>2</v>
      </c>
      <c r="C4" s="31" t="s">
        <v>2</v>
      </c>
      <c r="D4" s="31" t="s">
        <v>2</v>
      </c>
      <c r="E4" s="31" t="s">
        <v>2</v>
      </c>
      <c r="F4" s="31" t="s">
        <v>2</v>
      </c>
      <c r="G4" s="31" t="s">
        <v>2</v>
      </c>
      <c r="H4" s="31" t="s">
        <v>2</v>
      </c>
      <c r="I4" s="31" t="s">
        <v>2</v>
      </c>
      <c r="J4" s="31" t="s">
        <v>2</v>
      </c>
      <c r="K4" s="31" t="s">
        <v>2</v>
      </c>
      <c r="L4" s="31" t="s">
        <v>2</v>
      </c>
      <c r="M4" s="31" t="s">
        <v>2</v>
      </c>
      <c r="N4" s="31" t="s">
        <v>2</v>
      </c>
      <c r="O4" s="31" t="s">
        <v>2</v>
      </c>
      <c r="P4" s="31" t="s">
        <v>2</v>
      </c>
      <c r="Q4" s="31" t="s">
        <v>2</v>
      </c>
      <c r="R4" s="31" t="s">
        <v>2</v>
      </c>
      <c r="S4" s="31" t="s">
        <v>2</v>
      </c>
      <c r="T4" s="31" t="s">
        <v>2</v>
      </c>
      <c r="U4" s="31" t="s">
        <v>2</v>
      </c>
      <c r="V4" s="31" t="s">
        <v>2</v>
      </c>
      <c r="W4" s="31" t="s">
        <v>2</v>
      </c>
      <c r="X4" s="31" t="s">
        <v>2</v>
      </c>
      <c r="Y4" s="31" t="s">
        <v>2</v>
      </c>
    </row>
    <row r="6" spans="1:25" ht="27" thickBot="1" x14ac:dyDescent="0.3">
      <c r="A6" s="2" t="s">
        <v>38</v>
      </c>
      <c r="C6" s="30" t="s">
        <v>4</v>
      </c>
      <c r="D6" s="30" t="s">
        <v>4</v>
      </c>
      <c r="E6" s="30" t="s">
        <v>4</v>
      </c>
      <c r="F6" s="30" t="s">
        <v>4</v>
      </c>
      <c r="G6" s="30" t="s">
        <v>4</v>
      </c>
      <c r="I6" s="30" t="s">
        <v>5</v>
      </c>
      <c r="J6" s="30" t="s">
        <v>5</v>
      </c>
      <c r="K6" s="30" t="s">
        <v>5</v>
      </c>
      <c r="L6" s="30" t="s">
        <v>5</v>
      </c>
      <c r="M6" s="30" t="s">
        <v>5</v>
      </c>
      <c r="N6" s="30" t="s">
        <v>5</v>
      </c>
      <c r="O6" s="30" t="s">
        <v>5</v>
      </c>
      <c r="Q6" s="30" t="s">
        <v>6</v>
      </c>
      <c r="R6" s="30" t="s">
        <v>6</v>
      </c>
      <c r="S6" s="30" t="s">
        <v>6</v>
      </c>
      <c r="T6" s="30" t="s">
        <v>6</v>
      </c>
      <c r="U6" s="30" t="s">
        <v>6</v>
      </c>
      <c r="V6" s="30" t="s">
        <v>6</v>
      </c>
      <c r="W6" s="30" t="s">
        <v>6</v>
      </c>
      <c r="X6" s="30" t="s">
        <v>6</v>
      </c>
      <c r="Y6" s="30" t="s">
        <v>6</v>
      </c>
    </row>
    <row r="7" spans="1:25" ht="27" thickBot="1" x14ac:dyDescent="0.3">
      <c r="A7" s="30" t="s">
        <v>39</v>
      </c>
      <c r="C7" s="30" t="s">
        <v>7</v>
      </c>
      <c r="E7" s="30" t="s">
        <v>8</v>
      </c>
      <c r="G7" s="30" t="s">
        <v>9</v>
      </c>
      <c r="I7" s="30" t="s">
        <v>10</v>
      </c>
      <c r="J7" s="30" t="s">
        <v>10</v>
      </c>
      <c r="K7" s="30" t="s">
        <v>10</v>
      </c>
      <c r="M7" s="30" t="s">
        <v>11</v>
      </c>
      <c r="N7" s="30" t="s">
        <v>11</v>
      </c>
      <c r="O7" s="30" t="s">
        <v>11</v>
      </c>
      <c r="Q7" s="30" t="s">
        <v>7</v>
      </c>
      <c r="S7" s="30" t="s">
        <v>40</v>
      </c>
      <c r="U7" s="30" t="s">
        <v>8</v>
      </c>
      <c r="W7" s="30" t="s">
        <v>9</v>
      </c>
      <c r="Y7" s="30" t="s">
        <v>13</v>
      </c>
    </row>
    <row r="8" spans="1:25" ht="27" thickBot="1" x14ac:dyDescent="0.3">
      <c r="A8" s="30" t="s">
        <v>39</v>
      </c>
      <c r="C8" s="30" t="s">
        <v>7</v>
      </c>
      <c r="E8" s="30" t="s">
        <v>8</v>
      </c>
      <c r="G8" s="30" t="s">
        <v>9</v>
      </c>
      <c r="I8" s="30" t="s">
        <v>7</v>
      </c>
      <c r="K8" s="30" t="s">
        <v>8</v>
      </c>
      <c r="M8" s="30" t="s">
        <v>7</v>
      </c>
      <c r="O8" s="30" t="s">
        <v>14</v>
      </c>
      <c r="Q8" s="30" t="s">
        <v>7</v>
      </c>
      <c r="S8" s="30" t="s">
        <v>40</v>
      </c>
      <c r="U8" s="30" t="s">
        <v>8</v>
      </c>
      <c r="W8" s="30" t="s">
        <v>9</v>
      </c>
      <c r="Y8" s="30" t="s">
        <v>13</v>
      </c>
    </row>
    <row r="9" spans="1:25" ht="21" x14ac:dyDescent="0.25">
      <c r="A9" s="3" t="s">
        <v>41</v>
      </c>
      <c r="C9" s="4">
        <v>3207600</v>
      </c>
      <c r="E9" s="4">
        <v>4947864134400</v>
      </c>
      <c r="G9" s="4">
        <v>4944276932902</v>
      </c>
      <c r="I9" s="4">
        <v>0</v>
      </c>
      <c r="K9" s="4">
        <v>0</v>
      </c>
      <c r="M9" s="4">
        <v>0</v>
      </c>
      <c r="O9" s="4">
        <v>0</v>
      </c>
      <c r="Q9" s="4">
        <v>3207600</v>
      </c>
      <c r="S9" s="4">
        <v>1542544</v>
      </c>
      <c r="U9" s="4">
        <v>4947864134400</v>
      </c>
      <c r="W9" s="4">
        <v>4944276932902</v>
      </c>
      <c r="Y9" s="9">
        <v>2.7689294610848316E-2</v>
      </c>
    </row>
    <row r="10" spans="1:25" ht="21" x14ac:dyDescent="0.25">
      <c r="A10" s="3" t="s">
        <v>42</v>
      </c>
      <c r="C10" s="4">
        <v>1129130</v>
      </c>
      <c r="E10" s="4">
        <v>2000146594543</v>
      </c>
      <c r="G10" s="4">
        <v>1999841595550</v>
      </c>
      <c r="I10" s="4">
        <v>0</v>
      </c>
      <c r="K10" s="4">
        <v>0</v>
      </c>
      <c r="M10" s="4">
        <v>0</v>
      </c>
      <c r="O10" s="4">
        <v>0</v>
      </c>
      <c r="Q10" s="4">
        <v>1129130</v>
      </c>
      <c r="S10" s="4">
        <v>1771270</v>
      </c>
      <c r="U10" s="4">
        <v>2000146594543</v>
      </c>
      <c r="W10" s="4">
        <v>1999841595550</v>
      </c>
      <c r="Y10" s="9">
        <v>1.1199656464572568E-2</v>
      </c>
    </row>
    <row r="11" spans="1:25" ht="21" x14ac:dyDescent="0.25">
      <c r="A11" s="3" t="s">
        <v>43</v>
      </c>
      <c r="C11" s="4">
        <v>4360</v>
      </c>
      <c r="E11" s="4">
        <v>15008401205</v>
      </c>
      <c r="G11" s="4">
        <v>21918551406</v>
      </c>
      <c r="I11" s="4">
        <v>0</v>
      </c>
      <c r="K11" s="4">
        <v>0</v>
      </c>
      <c r="M11" s="4">
        <v>0</v>
      </c>
      <c r="O11" s="4">
        <v>0</v>
      </c>
      <c r="Q11" s="4">
        <v>4360</v>
      </c>
      <c r="S11" s="4">
        <v>5148834</v>
      </c>
      <c r="U11" s="4">
        <v>15008401205</v>
      </c>
      <c r="W11" s="4">
        <v>22432642802</v>
      </c>
      <c r="Y11" s="9">
        <v>1.2562889657556636E-4</v>
      </c>
    </row>
    <row r="12" spans="1:25" ht="21" x14ac:dyDescent="0.25">
      <c r="A12" s="3" t="s">
        <v>44</v>
      </c>
      <c r="C12" s="4">
        <v>460251</v>
      </c>
      <c r="E12" s="4">
        <v>1979976789450</v>
      </c>
      <c r="G12" s="4">
        <v>1979976789450</v>
      </c>
      <c r="I12" s="4">
        <v>0</v>
      </c>
      <c r="K12" s="4">
        <v>0</v>
      </c>
      <c r="M12" s="4">
        <v>0</v>
      </c>
      <c r="O12" s="4">
        <v>0</v>
      </c>
      <c r="Q12" s="4">
        <v>460251</v>
      </c>
      <c r="S12" s="4">
        <v>4301950</v>
      </c>
      <c r="U12" s="4">
        <v>1979976789450</v>
      </c>
      <c r="W12" s="4">
        <v>1979976789450</v>
      </c>
      <c r="Y12" s="9">
        <v>1.1088408151430968E-2</v>
      </c>
    </row>
    <row r="13" spans="1:25" ht="21" x14ac:dyDescent="0.25">
      <c r="A13" s="3" t="s">
        <v>45</v>
      </c>
      <c r="C13" s="4">
        <v>362205</v>
      </c>
      <c r="E13" s="4">
        <v>1349985121650</v>
      </c>
      <c r="G13" s="4">
        <v>1632187221733</v>
      </c>
      <c r="I13" s="4">
        <v>0</v>
      </c>
      <c r="K13" s="4">
        <v>0</v>
      </c>
      <c r="M13" s="4">
        <v>0</v>
      </c>
      <c r="O13" s="4">
        <v>0</v>
      </c>
      <c r="Q13" s="4">
        <v>362205</v>
      </c>
      <c r="S13" s="4">
        <v>4587208</v>
      </c>
      <c r="U13" s="4">
        <v>1349985121650</v>
      </c>
      <c r="W13" s="4">
        <v>1660305079126</v>
      </c>
      <c r="Y13" s="9">
        <v>9.298159691234039E-3</v>
      </c>
    </row>
    <row r="14" spans="1:25" ht="21" x14ac:dyDescent="0.25">
      <c r="A14" s="3" t="s">
        <v>46</v>
      </c>
      <c r="C14" s="4">
        <v>252190</v>
      </c>
      <c r="E14" s="4">
        <v>735998861700</v>
      </c>
      <c r="G14" s="4">
        <v>686668359677</v>
      </c>
      <c r="I14" s="4">
        <v>0</v>
      </c>
      <c r="K14" s="4">
        <v>0</v>
      </c>
      <c r="M14" s="4">
        <v>0</v>
      </c>
      <c r="O14" s="4">
        <v>0</v>
      </c>
      <c r="Q14" s="4">
        <v>252190</v>
      </c>
      <c r="S14" s="4">
        <v>2802194</v>
      </c>
      <c r="U14" s="4">
        <v>735998861700</v>
      </c>
      <c r="W14" s="4">
        <v>706172958013</v>
      </c>
      <c r="Y14" s="9">
        <v>3.9547604929887009E-3</v>
      </c>
    </row>
    <row r="15" spans="1:25" ht="21" x14ac:dyDescent="0.25">
      <c r="A15" s="3" t="s">
        <v>47</v>
      </c>
      <c r="C15" s="4">
        <v>963700</v>
      </c>
      <c r="E15" s="4">
        <v>3999707714200</v>
      </c>
      <c r="G15" s="4">
        <v>4020552895254</v>
      </c>
      <c r="I15" s="4">
        <v>0</v>
      </c>
      <c r="K15" s="4">
        <v>0</v>
      </c>
      <c r="M15" s="4">
        <v>0</v>
      </c>
      <c r="O15" s="4">
        <v>0</v>
      </c>
      <c r="Q15" s="4">
        <v>963700</v>
      </c>
      <c r="S15" s="4">
        <v>4259953</v>
      </c>
      <c r="U15" s="4">
        <v>3999707714200</v>
      </c>
      <c r="W15" s="4">
        <v>4102341122370</v>
      </c>
      <c r="Y15" s="9">
        <v>2.2974225245273604E-2</v>
      </c>
    </row>
    <row r="16" spans="1:25" ht="21" x14ac:dyDescent="0.25">
      <c r="A16" s="3" t="s">
        <v>48</v>
      </c>
      <c r="C16" s="4">
        <v>84110</v>
      </c>
      <c r="E16" s="4">
        <v>222997478600</v>
      </c>
      <c r="G16" s="4">
        <v>243877349968</v>
      </c>
      <c r="I16" s="4">
        <v>0</v>
      </c>
      <c r="K16" s="4">
        <v>0</v>
      </c>
      <c r="M16" s="4">
        <v>0</v>
      </c>
      <c r="O16" s="4">
        <v>0</v>
      </c>
      <c r="Q16" s="4">
        <v>84110</v>
      </c>
      <c r="S16" s="4">
        <v>2962239</v>
      </c>
      <c r="U16" s="4">
        <v>222997478600</v>
      </c>
      <c r="W16" s="4">
        <v>248973349035</v>
      </c>
      <c r="Y16" s="9">
        <v>1.3943184221344516E-3</v>
      </c>
    </row>
    <row r="17" spans="1:25" ht="21" x14ac:dyDescent="0.25">
      <c r="A17" s="3" t="s">
        <v>49</v>
      </c>
      <c r="C17" s="4">
        <v>1440000</v>
      </c>
      <c r="E17" s="4">
        <v>1440000000000</v>
      </c>
      <c r="G17" s="4">
        <v>1439890200000</v>
      </c>
      <c r="I17" s="4">
        <v>0</v>
      </c>
      <c r="K17" s="4">
        <v>0</v>
      </c>
      <c r="M17" s="4">
        <v>0</v>
      </c>
      <c r="O17" s="4">
        <v>0</v>
      </c>
      <c r="Q17" s="4">
        <v>1440000</v>
      </c>
      <c r="S17" s="4">
        <v>1000000</v>
      </c>
      <c r="U17" s="4">
        <v>1440000000000</v>
      </c>
      <c r="W17" s="4">
        <v>1439890200000</v>
      </c>
      <c r="Y17" s="9">
        <v>8.0637764623900671E-3</v>
      </c>
    </row>
    <row r="18" spans="1:25" ht="21" x14ac:dyDescent="0.25">
      <c r="A18" s="3" t="s">
        <v>50</v>
      </c>
      <c r="C18" s="4">
        <v>100000</v>
      </c>
      <c r="E18" s="4">
        <v>87311757010</v>
      </c>
      <c r="G18" s="4">
        <v>92254165083</v>
      </c>
      <c r="I18" s="4">
        <v>0</v>
      </c>
      <c r="K18" s="4">
        <v>0</v>
      </c>
      <c r="M18" s="4">
        <v>0</v>
      </c>
      <c r="O18" s="4">
        <v>0</v>
      </c>
      <c r="Q18" s="4">
        <v>100000</v>
      </c>
      <c r="S18" s="4">
        <v>931122</v>
      </c>
      <c r="U18" s="4">
        <v>87311757010</v>
      </c>
      <c r="W18" s="4">
        <v>93105100194</v>
      </c>
      <c r="Y18" s="9">
        <v>5.2141386577451954E-4</v>
      </c>
    </row>
    <row r="19" spans="1:25" ht="21" x14ac:dyDescent="0.25">
      <c r="A19" s="3" t="s">
        <v>51</v>
      </c>
      <c r="C19" s="4">
        <v>46184</v>
      </c>
      <c r="E19" s="4">
        <v>26340592963</v>
      </c>
      <c r="G19" s="4">
        <v>29324603828</v>
      </c>
      <c r="I19" s="4">
        <v>0</v>
      </c>
      <c r="K19" s="4">
        <v>0</v>
      </c>
      <c r="M19" s="4">
        <v>0</v>
      </c>
      <c r="O19" s="4">
        <v>0</v>
      </c>
      <c r="Q19" s="4">
        <v>46184</v>
      </c>
      <c r="S19" s="4">
        <v>648010</v>
      </c>
      <c r="U19" s="4">
        <v>26340592963</v>
      </c>
      <c r="W19" s="4">
        <v>29925411853</v>
      </c>
      <c r="Y19" s="9">
        <v>1.675904396929364E-4</v>
      </c>
    </row>
    <row r="20" spans="1:25" ht="21" x14ac:dyDescent="0.25">
      <c r="A20" s="3" t="s">
        <v>52</v>
      </c>
      <c r="C20" s="4">
        <v>73594</v>
      </c>
      <c r="E20" s="4">
        <v>40178911377</v>
      </c>
      <c r="G20" s="4">
        <v>43785091132</v>
      </c>
      <c r="I20" s="4">
        <v>0</v>
      </c>
      <c r="K20" s="4">
        <v>0</v>
      </c>
      <c r="M20" s="4">
        <v>0</v>
      </c>
      <c r="O20" s="4">
        <v>0</v>
      </c>
      <c r="Q20" s="4">
        <v>73594</v>
      </c>
      <c r="S20" s="4">
        <v>619060</v>
      </c>
      <c r="U20" s="4">
        <v>40178911377</v>
      </c>
      <c r="W20" s="4">
        <v>45555627758</v>
      </c>
      <c r="Y20" s="9">
        <v>2.5512389683905344E-4</v>
      </c>
    </row>
    <row r="21" spans="1:25" ht="21" x14ac:dyDescent="0.25">
      <c r="A21" s="3" t="s">
        <v>53</v>
      </c>
      <c r="C21" s="4">
        <v>339795</v>
      </c>
      <c r="E21" s="4">
        <v>180862074280</v>
      </c>
      <c r="G21" s="4">
        <v>197066072566</v>
      </c>
      <c r="I21" s="4">
        <v>0</v>
      </c>
      <c r="K21" s="4">
        <v>0</v>
      </c>
      <c r="M21" s="4">
        <v>0</v>
      </c>
      <c r="O21" s="4">
        <v>0</v>
      </c>
      <c r="Q21" s="4">
        <v>339795</v>
      </c>
      <c r="S21" s="4">
        <v>602210</v>
      </c>
      <c r="U21" s="4">
        <v>180862074280</v>
      </c>
      <c r="W21" s="4">
        <v>204612344069</v>
      </c>
      <c r="Y21" s="9">
        <v>1.1458847376126736E-3</v>
      </c>
    </row>
    <row r="22" spans="1:25" ht="21" x14ac:dyDescent="0.25">
      <c r="A22" s="3" t="s">
        <v>54</v>
      </c>
      <c r="C22" s="4">
        <v>74000</v>
      </c>
      <c r="E22" s="4">
        <v>52116669529</v>
      </c>
      <c r="G22" s="4">
        <v>68862108863</v>
      </c>
      <c r="I22" s="4">
        <v>0</v>
      </c>
      <c r="K22" s="4">
        <v>0</v>
      </c>
      <c r="M22" s="4">
        <v>0</v>
      </c>
      <c r="O22" s="4">
        <v>0</v>
      </c>
      <c r="Q22" s="4">
        <v>74000</v>
      </c>
      <c r="S22" s="4">
        <v>955000</v>
      </c>
      <c r="U22" s="4">
        <v>52116669529</v>
      </c>
      <c r="W22" s="4">
        <v>70664611412</v>
      </c>
      <c r="Y22" s="9">
        <v>3.9574102957852357E-4</v>
      </c>
    </row>
    <row r="23" spans="1:25" ht="21" x14ac:dyDescent="0.25">
      <c r="A23" s="3" t="s">
        <v>55</v>
      </c>
      <c r="C23" s="4">
        <v>121200</v>
      </c>
      <c r="E23" s="4">
        <v>81952746365</v>
      </c>
      <c r="G23" s="4">
        <v>107847655989</v>
      </c>
      <c r="I23" s="4">
        <v>0</v>
      </c>
      <c r="K23" s="4">
        <v>0</v>
      </c>
      <c r="M23" s="4">
        <v>0</v>
      </c>
      <c r="O23" s="4">
        <v>0</v>
      </c>
      <c r="Q23" s="4">
        <v>121200</v>
      </c>
      <c r="S23" s="4">
        <v>914430</v>
      </c>
      <c r="U23" s="4">
        <v>81952746365</v>
      </c>
      <c r="W23" s="4">
        <v>110820465295</v>
      </c>
      <c r="Y23" s="9">
        <v>6.2062472513316387E-4</v>
      </c>
    </row>
    <row r="24" spans="1:25" ht="21" x14ac:dyDescent="0.25">
      <c r="A24" s="3" t="s">
        <v>56</v>
      </c>
      <c r="C24" s="4">
        <v>305135</v>
      </c>
      <c r="E24" s="4">
        <v>201537934978</v>
      </c>
      <c r="G24" s="4">
        <v>246698092086</v>
      </c>
      <c r="I24" s="4">
        <v>0</v>
      </c>
      <c r="K24" s="4">
        <v>0</v>
      </c>
      <c r="M24" s="4">
        <v>0</v>
      </c>
      <c r="O24" s="4">
        <v>0</v>
      </c>
      <c r="Q24" s="4">
        <v>305135</v>
      </c>
      <c r="S24" s="4">
        <v>835800</v>
      </c>
      <c r="U24" s="4">
        <v>201537934978</v>
      </c>
      <c r="W24" s="4">
        <v>255012386822</v>
      </c>
      <c r="Y24" s="9">
        <v>1.4281386750692204E-3</v>
      </c>
    </row>
    <row r="25" spans="1:25" ht="21" x14ac:dyDescent="0.25">
      <c r="A25" s="3" t="s">
        <v>57</v>
      </c>
      <c r="C25" s="4">
        <v>201535</v>
      </c>
      <c r="E25" s="4">
        <v>117862644132</v>
      </c>
      <c r="G25" s="4">
        <v>150958357047</v>
      </c>
      <c r="I25" s="4">
        <v>0</v>
      </c>
      <c r="K25" s="4">
        <v>0</v>
      </c>
      <c r="M25" s="4">
        <v>0</v>
      </c>
      <c r="O25" s="4">
        <v>0</v>
      </c>
      <c r="Q25" s="4">
        <v>201535</v>
      </c>
      <c r="S25" s="4">
        <v>774760</v>
      </c>
      <c r="U25" s="4">
        <v>117862644132</v>
      </c>
      <c r="W25" s="4">
        <v>156129350829</v>
      </c>
      <c r="Y25" s="9">
        <v>8.7436679845666798E-4</v>
      </c>
    </row>
    <row r="26" spans="1:25" ht="21" x14ac:dyDescent="0.25">
      <c r="A26" s="3" t="s">
        <v>58</v>
      </c>
      <c r="C26" s="4">
        <v>52417</v>
      </c>
      <c r="E26" s="4">
        <v>27446922399</v>
      </c>
      <c r="G26" s="4">
        <v>30134332061</v>
      </c>
      <c r="I26" s="4">
        <v>0</v>
      </c>
      <c r="K26" s="4">
        <v>0</v>
      </c>
      <c r="M26" s="4">
        <v>0</v>
      </c>
      <c r="O26" s="4">
        <v>0</v>
      </c>
      <c r="Q26" s="4">
        <v>52417</v>
      </c>
      <c r="S26" s="4">
        <v>594370</v>
      </c>
      <c r="U26" s="4">
        <v>27446922399</v>
      </c>
      <c r="W26" s="4">
        <v>31152716714</v>
      </c>
      <c r="Y26" s="9">
        <v>1.7446368047914964E-4</v>
      </c>
    </row>
    <row r="27" spans="1:25" ht="21" x14ac:dyDescent="0.25">
      <c r="A27" s="3" t="s">
        <v>59</v>
      </c>
      <c r="C27" s="4">
        <v>741800</v>
      </c>
      <c r="E27" s="4">
        <v>394707521010</v>
      </c>
      <c r="G27" s="4">
        <v>512084834553</v>
      </c>
      <c r="I27" s="4">
        <v>0</v>
      </c>
      <c r="K27" s="4">
        <v>0</v>
      </c>
      <c r="M27" s="4">
        <v>0</v>
      </c>
      <c r="O27" s="4">
        <v>0</v>
      </c>
      <c r="Q27" s="4">
        <v>741800</v>
      </c>
      <c r="S27" s="4">
        <v>713130</v>
      </c>
      <c r="U27" s="4">
        <v>394707521010</v>
      </c>
      <c r="W27" s="4">
        <v>528959497762</v>
      </c>
      <c r="Y27" s="9">
        <v>2.9623169513973268E-3</v>
      </c>
    </row>
    <row r="28" spans="1:25" ht="21" x14ac:dyDescent="0.25">
      <c r="A28" s="3" t="s">
        <v>60</v>
      </c>
      <c r="C28" s="4">
        <v>1010965</v>
      </c>
      <c r="E28" s="4">
        <v>472758218038</v>
      </c>
      <c r="G28" s="4">
        <v>601579397573</v>
      </c>
      <c r="I28" s="4">
        <v>0</v>
      </c>
      <c r="K28" s="4">
        <v>0</v>
      </c>
      <c r="M28" s="4">
        <v>0</v>
      </c>
      <c r="O28" s="4">
        <v>0</v>
      </c>
      <c r="Q28" s="4">
        <v>1010965</v>
      </c>
      <c r="S28" s="4">
        <v>614500</v>
      </c>
      <c r="U28" s="4">
        <v>472758218038</v>
      </c>
      <c r="W28" s="4">
        <v>621190623103</v>
      </c>
      <c r="Y28" s="9">
        <v>3.4788363204606792E-3</v>
      </c>
    </row>
    <row r="29" spans="1:25" ht="21" x14ac:dyDescent="0.25">
      <c r="A29" s="3" t="s">
        <v>61</v>
      </c>
      <c r="C29" s="4">
        <v>1980436</v>
      </c>
      <c r="E29" s="4">
        <v>1355598167093</v>
      </c>
      <c r="G29" s="4">
        <v>1603852617672</v>
      </c>
      <c r="I29" s="4">
        <v>0</v>
      </c>
      <c r="K29" s="4">
        <v>0</v>
      </c>
      <c r="M29" s="4">
        <v>0</v>
      </c>
      <c r="O29" s="4">
        <v>0</v>
      </c>
      <c r="Q29" s="4">
        <v>1980436</v>
      </c>
      <c r="S29" s="4">
        <v>829500</v>
      </c>
      <c r="U29" s="4">
        <v>1355598167093</v>
      </c>
      <c r="W29" s="4">
        <v>1642646400660</v>
      </c>
      <c r="Y29" s="9">
        <v>9.1992662924380436E-3</v>
      </c>
    </row>
    <row r="30" spans="1:25" ht="21" x14ac:dyDescent="0.25">
      <c r="A30" s="3" t="s">
        <v>62</v>
      </c>
      <c r="C30" s="4">
        <v>190500</v>
      </c>
      <c r="E30" s="4">
        <v>115113591793</v>
      </c>
      <c r="G30" s="4">
        <v>150220654801</v>
      </c>
      <c r="I30" s="4">
        <v>0</v>
      </c>
      <c r="K30" s="4">
        <v>0</v>
      </c>
      <c r="M30" s="4">
        <v>0</v>
      </c>
      <c r="O30" s="4">
        <v>0</v>
      </c>
      <c r="Q30" s="4">
        <v>190500</v>
      </c>
      <c r="S30" s="4">
        <v>810010</v>
      </c>
      <c r="U30" s="4">
        <v>115113591793</v>
      </c>
      <c r="W30" s="4">
        <v>154295139098</v>
      </c>
      <c r="Y30" s="9">
        <v>8.6409471424949899E-4</v>
      </c>
    </row>
    <row r="31" spans="1:25" ht="21" x14ac:dyDescent="0.25">
      <c r="A31" s="3" t="s">
        <v>63</v>
      </c>
      <c r="C31" s="4">
        <v>1388948</v>
      </c>
      <c r="E31" s="4">
        <v>977669270119</v>
      </c>
      <c r="G31" s="4">
        <v>1181890732479</v>
      </c>
      <c r="I31" s="4">
        <v>0</v>
      </c>
      <c r="K31" s="4">
        <v>0</v>
      </c>
      <c r="M31" s="4">
        <v>0</v>
      </c>
      <c r="O31" s="4">
        <v>0</v>
      </c>
      <c r="Q31" s="4">
        <v>1388948</v>
      </c>
      <c r="S31" s="4">
        <v>872030</v>
      </c>
      <c r="U31" s="4">
        <v>977669270119</v>
      </c>
      <c r="W31" s="4">
        <v>1211111970110</v>
      </c>
      <c r="Y31" s="9">
        <v>6.7825561962237685E-3</v>
      </c>
    </row>
    <row r="32" spans="1:25" ht="21" x14ac:dyDescent="0.25">
      <c r="A32" s="3" t="s">
        <v>64</v>
      </c>
      <c r="C32" s="4">
        <v>5900</v>
      </c>
      <c r="E32" s="4">
        <v>3782326363</v>
      </c>
      <c r="G32" s="4">
        <v>5044115356</v>
      </c>
      <c r="I32" s="4">
        <v>0</v>
      </c>
      <c r="K32" s="4">
        <v>0</v>
      </c>
      <c r="M32" s="4">
        <v>0</v>
      </c>
      <c r="O32" s="4">
        <v>0</v>
      </c>
      <c r="Q32" s="4">
        <v>5900</v>
      </c>
      <c r="S32" s="4">
        <v>865140</v>
      </c>
      <c r="U32" s="4">
        <v>3782326363</v>
      </c>
      <c r="W32" s="4">
        <v>5103936795</v>
      </c>
      <c r="Y32" s="9">
        <v>2.8583433231955882E-5</v>
      </c>
    </row>
    <row r="33" spans="1:25" ht="21" x14ac:dyDescent="0.25">
      <c r="A33" s="3" t="s">
        <v>65</v>
      </c>
      <c r="C33" s="4">
        <v>75000</v>
      </c>
      <c r="E33" s="4">
        <v>47478619967</v>
      </c>
      <c r="G33" s="4">
        <v>61067843221</v>
      </c>
      <c r="I33" s="4">
        <v>0</v>
      </c>
      <c r="K33" s="4">
        <v>0</v>
      </c>
      <c r="M33" s="4">
        <v>0</v>
      </c>
      <c r="O33" s="4">
        <v>0</v>
      </c>
      <c r="Q33" s="4">
        <v>75000</v>
      </c>
      <c r="S33" s="4">
        <v>838540</v>
      </c>
      <c r="U33" s="4">
        <v>47478619967</v>
      </c>
      <c r="W33" s="4">
        <v>62885704599</v>
      </c>
      <c r="Y33" s="9">
        <v>3.5217703722563779E-4</v>
      </c>
    </row>
    <row r="34" spans="1:25" ht="21" x14ac:dyDescent="0.25">
      <c r="A34" s="3" t="s">
        <v>66</v>
      </c>
      <c r="C34" s="4">
        <v>335030</v>
      </c>
      <c r="E34" s="4">
        <v>293365362742</v>
      </c>
      <c r="G34" s="4">
        <v>325843087159</v>
      </c>
      <c r="I34" s="4">
        <v>0</v>
      </c>
      <c r="K34" s="4">
        <v>0</v>
      </c>
      <c r="M34" s="4">
        <v>0</v>
      </c>
      <c r="O34" s="4">
        <v>0</v>
      </c>
      <c r="Q34" s="4">
        <v>335030</v>
      </c>
      <c r="S34" s="4">
        <v>979741</v>
      </c>
      <c r="U34" s="4">
        <v>293365362742</v>
      </c>
      <c r="W34" s="4">
        <v>328217598729</v>
      </c>
      <c r="Y34" s="9">
        <v>1.838107757920082E-3</v>
      </c>
    </row>
    <row r="35" spans="1:25" ht="21" x14ac:dyDescent="0.25">
      <c r="A35" s="3" t="s">
        <v>67</v>
      </c>
      <c r="C35" s="4">
        <v>2373000</v>
      </c>
      <c r="E35" s="4">
        <v>2009021740000</v>
      </c>
      <c r="G35" s="4">
        <v>2176031682931</v>
      </c>
      <c r="I35" s="4">
        <v>0</v>
      </c>
      <c r="K35" s="4">
        <v>0</v>
      </c>
      <c r="M35" s="4">
        <v>0</v>
      </c>
      <c r="O35" s="4">
        <v>0</v>
      </c>
      <c r="Q35" s="4">
        <v>2373000</v>
      </c>
      <c r="S35" s="4">
        <v>924438</v>
      </c>
      <c r="U35" s="4">
        <v>2009021740000</v>
      </c>
      <c r="W35" s="4">
        <v>2193524105032</v>
      </c>
      <c r="Y35" s="9">
        <v>1.2284331157919041E-2</v>
      </c>
    </row>
    <row r="36" spans="1:25" ht="21" x14ac:dyDescent="0.25">
      <c r="A36" s="3" t="s">
        <v>68</v>
      </c>
      <c r="C36" s="4">
        <v>3000000</v>
      </c>
      <c r="E36" s="4">
        <v>3000000000000</v>
      </c>
      <c r="G36" s="4">
        <v>2919224392166</v>
      </c>
      <c r="I36" s="4">
        <v>0</v>
      </c>
      <c r="K36" s="4">
        <v>0</v>
      </c>
      <c r="M36" s="4">
        <v>0</v>
      </c>
      <c r="O36" s="4">
        <v>0</v>
      </c>
      <c r="Q36" s="4">
        <v>3000000</v>
      </c>
      <c r="S36" s="4">
        <v>980161</v>
      </c>
      <c r="U36" s="4">
        <v>3000000000000</v>
      </c>
      <c r="W36" s="4">
        <v>2940258788171</v>
      </c>
      <c r="Y36" s="9">
        <v>1.6466248335733416E-2</v>
      </c>
    </row>
    <row r="37" spans="1:25" ht="21" x14ac:dyDescent="0.25">
      <c r="A37" s="3" t="s">
        <v>69</v>
      </c>
      <c r="C37" s="4">
        <v>1000000</v>
      </c>
      <c r="E37" s="4">
        <v>1000011326250</v>
      </c>
      <c r="G37" s="4">
        <v>951629432722</v>
      </c>
      <c r="I37" s="4">
        <v>0</v>
      </c>
      <c r="K37" s="4">
        <v>0</v>
      </c>
      <c r="M37" s="4">
        <v>0</v>
      </c>
      <c r="O37" s="4">
        <v>0</v>
      </c>
      <c r="Q37" s="4">
        <v>1000000</v>
      </c>
      <c r="S37" s="4">
        <v>959134</v>
      </c>
      <c r="U37" s="4">
        <v>1000011326250</v>
      </c>
      <c r="W37" s="4">
        <v>959060866032</v>
      </c>
      <c r="Y37" s="9">
        <v>5.3710015093569466E-3</v>
      </c>
    </row>
    <row r="38" spans="1:25" ht="21" x14ac:dyDescent="0.25">
      <c r="A38" s="3" t="s">
        <v>70</v>
      </c>
      <c r="C38" s="4">
        <v>1000000</v>
      </c>
      <c r="E38" s="4">
        <v>907041250000</v>
      </c>
      <c r="G38" s="4">
        <v>926420355061</v>
      </c>
      <c r="I38" s="4">
        <v>0</v>
      </c>
      <c r="K38" s="4">
        <v>0</v>
      </c>
      <c r="M38" s="4">
        <v>0</v>
      </c>
      <c r="O38" s="4">
        <v>0</v>
      </c>
      <c r="Q38" s="4">
        <v>1000000</v>
      </c>
      <c r="S38" s="4">
        <v>932918</v>
      </c>
      <c r="U38" s="4">
        <v>907041250000</v>
      </c>
      <c r="W38" s="4">
        <v>932846865002</v>
      </c>
      <c r="Y38" s="9">
        <v>5.2241959789833233E-3</v>
      </c>
    </row>
    <row r="39" spans="1:25" ht="21" x14ac:dyDescent="0.25">
      <c r="A39" s="3" t="s">
        <v>71</v>
      </c>
      <c r="C39" s="4">
        <v>2000000</v>
      </c>
      <c r="E39" s="4">
        <v>2000000000000</v>
      </c>
      <c r="G39" s="4">
        <v>1999847500000</v>
      </c>
      <c r="I39" s="4">
        <v>0</v>
      </c>
      <c r="K39" s="4">
        <v>0</v>
      </c>
      <c r="M39" s="4">
        <v>0</v>
      </c>
      <c r="O39" s="4">
        <v>0</v>
      </c>
      <c r="Q39" s="4">
        <v>2000000</v>
      </c>
      <c r="S39" s="4">
        <v>1000000</v>
      </c>
      <c r="U39" s="4">
        <v>2000000000000</v>
      </c>
      <c r="W39" s="4">
        <v>1999847500000</v>
      </c>
      <c r="Y39" s="9">
        <v>1.1199689531097316E-2</v>
      </c>
    </row>
    <row r="40" spans="1:25" ht="21" x14ac:dyDescent="0.25">
      <c r="A40" s="3" t="s">
        <v>72</v>
      </c>
      <c r="C40" s="4">
        <v>3500000</v>
      </c>
      <c r="E40" s="4">
        <v>3500000000000</v>
      </c>
      <c r="G40" s="4">
        <v>3400249711188</v>
      </c>
      <c r="I40" s="4">
        <v>0</v>
      </c>
      <c r="K40" s="4">
        <v>0</v>
      </c>
      <c r="M40" s="4">
        <v>0</v>
      </c>
      <c r="O40" s="4">
        <v>0</v>
      </c>
      <c r="Q40" s="4">
        <v>3500000</v>
      </c>
      <c r="S40" s="4">
        <v>977519</v>
      </c>
      <c r="U40" s="4">
        <v>3500000000000</v>
      </c>
      <c r="W40" s="4">
        <v>3421055624616</v>
      </c>
      <c r="Y40" s="9">
        <v>1.9158841293805354E-2</v>
      </c>
    </row>
    <row r="41" spans="1:25" ht="21" x14ac:dyDescent="0.25">
      <c r="A41" s="3" t="s">
        <v>73</v>
      </c>
      <c r="C41" s="4">
        <v>1000000</v>
      </c>
      <c r="E41" s="4">
        <v>857386250000</v>
      </c>
      <c r="G41" s="4">
        <v>934266756727</v>
      </c>
      <c r="I41" s="4">
        <v>0</v>
      </c>
      <c r="K41" s="4">
        <v>0</v>
      </c>
      <c r="M41" s="4">
        <v>0</v>
      </c>
      <c r="O41" s="4">
        <v>0</v>
      </c>
      <c r="Q41" s="4">
        <v>1000000</v>
      </c>
      <c r="S41" s="4">
        <v>940428</v>
      </c>
      <c r="U41" s="4">
        <v>857386250000</v>
      </c>
      <c r="W41" s="4">
        <v>940356292365</v>
      </c>
      <c r="Y41" s="9">
        <v>5.2662508131753934E-3</v>
      </c>
    </row>
    <row r="42" spans="1:25" ht="21" x14ac:dyDescent="0.25">
      <c r="A42" s="3" t="s">
        <v>74</v>
      </c>
      <c r="C42" s="4">
        <v>2257027</v>
      </c>
      <c r="E42" s="4">
        <v>1771427045316</v>
      </c>
      <c r="G42" s="4">
        <v>1771118791764</v>
      </c>
      <c r="I42" s="4">
        <v>0</v>
      </c>
      <c r="K42" s="4">
        <v>0</v>
      </c>
      <c r="M42" s="4">
        <v>0</v>
      </c>
      <c r="O42" s="4">
        <v>0</v>
      </c>
      <c r="Q42" s="4">
        <v>2257027</v>
      </c>
      <c r="S42" s="4">
        <v>784773</v>
      </c>
      <c r="U42" s="4">
        <v>1771427045316</v>
      </c>
      <c r="W42" s="4">
        <v>1771118791764</v>
      </c>
      <c r="Y42" s="9">
        <v>9.9187465996527224E-3</v>
      </c>
    </row>
    <row r="43" spans="1:25" ht="21" x14ac:dyDescent="0.25">
      <c r="A43" s="3" t="s">
        <v>75</v>
      </c>
      <c r="C43" s="4">
        <v>1000000</v>
      </c>
      <c r="E43" s="4">
        <v>1000000000000</v>
      </c>
      <c r="G43" s="4">
        <v>999923750000</v>
      </c>
      <c r="I43" s="4">
        <v>0</v>
      </c>
      <c r="K43" s="4">
        <v>0</v>
      </c>
      <c r="M43" s="4">
        <v>0</v>
      </c>
      <c r="O43" s="4">
        <v>0</v>
      </c>
      <c r="Q43" s="4">
        <v>1000000</v>
      </c>
      <c r="S43" s="4">
        <v>1000000</v>
      </c>
      <c r="U43" s="4">
        <v>1000000000000</v>
      </c>
      <c r="W43" s="4">
        <v>999923750000</v>
      </c>
      <c r="Y43" s="9">
        <v>5.599844765548658E-3</v>
      </c>
    </row>
    <row r="44" spans="1:25" ht="21" x14ac:dyDescent="0.25">
      <c r="A44" s="3" t="s">
        <v>76</v>
      </c>
      <c r="C44" s="4">
        <v>2495000</v>
      </c>
      <c r="E44" s="4">
        <v>2495000000000</v>
      </c>
      <c r="G44" s="4">
        <v>2494809756250</v>
      </c>
      <c r="I44" s="4">
        <v>0</v>
      </c>
      <c r="K44" s="4">
        <v>0</v>
      </c>
      <c r="M44" s="4">
        <v>0</v>
      </c>
      <c r="O44" s="4">
        <v>0</v>
      </c>
      <c r="Q44" s="4">
        <v>2495000</v>
      </c>
      <c r="S44" s="4">
        <v>1000000</v>
      </c>
      <c r="U44" s="4">
        <v>2495000000000</v>
      </c>
      <c r="W44" s="4">
        <v>2494809756250</v>
      </c>
      <c r="Y44" s="9">
        <v>1.3971612690043902E-2</v>
      </c>
    </row>
    <row r="45" spans="1:25" ht="21" x14ac:dyDescent="0.25">
      <c r="A45" s="3" t="s">
        <v>77</v>
      </c>
      <c r="C45" s="4">
        <v>73400</v>
      </c>
      <c r="E45" s="4">
        <v>68690656000</v>
      </c>
      <c r="G45" s="4">
        <v>71039250244</v>
      </c>
      <c r="I45" s="4">
        <v>0</v>
      </c>
      <c r="K45" s="4">
        <v>0</v>
      </c>
      <c r="M45" s="4">
        <v>0</v>
      </c>
      <c r="O45" s="4">
        <v>0</v>
      </c>
      <c r="Q45" s="4">
        <v>73400</v>
      </c>
      <c r="S45" s="4">
        <v>969172</v>
      </c>
      <c r="U45" s="4">
        <v>68690656000</v>
      </c>
      <c r="W45" s="4">
        <v>71131800586</v>
      </c>
      <c r="Y45" s="9">
        <v>3.9835741592852763E-4</v>
      </c>
    </row>
    <row r="46" spans="1:25" ht="21" x14ac:dyDescent="0.25">
      <c r="A46" s="3" t="s">
        <v>78</v>
      </c>
      <c r="C46" s="4">
        <v>9805000</v>
      </c>
      <c r="E46" s="4">
        <v>9063667937060</v>
      </c>
      <c r="G46" s="4">
        <v>9413121524751</v>
      </c>
      <c r="I46" s="4">
        <v>0</v>
      </c>
      <c r="K46" s="4">
        <v>0</v>
      </c>
      <c r="M46" s="4">
        <v>0</v>
      </c>
      <c r="O46" s="4">
        <v>0</v>
      </c>
      <c r="Q46" s="4">
        <v>9805000</v>
      </c>
      <c r="S46" s="4">
        <v>952423</v>
      </c>
      <c r="U46" s="4">
        <v>9063667937060</v>
      </c>
      <c r="W46" s="4">
        <v>9337795453801</v>
      </c>
      <c r="Y46" s="9">
        <v>5.2294192425904065E-2</v>
      </c>
    </row>
    <row r="47" spans="1:25" ht="21" x14ac:dyDescent="0.25">
      <c r="A47" s="3" t="s">
        <v>79</v>
      </c>
      <c r="C47" s="4">
        <v>130571</v>
      </c>
      <c r="E47" s="4">
        <v>120516967512</v>
      </c>
      <c r="G47" s="4">
        <v>124338765728</v>
      </c>
      <c r="I47" s="4">
        <v>0</v>
      </c>
      <c r="K47" s="4">
        <v>0</v>
      </c>
      <c r="M47" s="4">
        <v>0</v>
      </c>
      <c r="O47" s="4">
        <v>0</v>
      </c>
      <c r="Q47" s="4">
        <v>130571</v>
      </c>
      <c r="S47" s="4">
        <v>957264</v>
      </c>
      <c r="U47" s="4">
        <v>120516967512</v>
      </c>
      <c r="W47" s="4">
        <v>124981387186</v>
      </c>
      <c r="Y47" s="9">
        <v>6.9992973646693785E-4</v>
      </c>
    </row>
    <row r="48" spans="1:25" ht="21" x14ac:dyDescent="0.25">
      <c r="A48" s="3" t="s">
        <v>80</v>
      </c>
      <c r="C48" s="4">
        <v>155000</v>
      </c>
      <c r="E48" s="4">
        <v>142300468612</v>
      </c>
      <c r="G48" s="4">
        <v>150214855243</v>
      </c>
      <c r="I48" s="4">
        <v>0</v>
      </c>
      <c r="K48" s="4">
        <v>0</v>
      </c>
      <c r="M48" s="4">
        <v>0</v>
      </c>
      <c r="O48" s="4">
        <v>0</v>
      </c>
      <c r="Q48" s="4">
        <v>155000</v>
      </c>
      <c r="S48" s="4">
        <v>950783</v>
      </c>
      <c r="U48" s="4">
        <v>142300468612</v>
      </c>
      <c r="W48" s="4">
        <v>147360127933</v>
      </c>
      <c r="Y48" s="9">
        <v>8.2525676688466559E-4</v>
      </c>
    </row>
    <row r="49" spans="1:25" ht="21" x14ac:dyDescent="0.25">
      <c r="A49" s="3" t="s">
        <v>81</v>
      </c>
      <c r="C49" s="4">
        <v>825000</v>
      </c>
      <c r="E49" s="4">
        <v>737132250000</v>
      </c>
      <c r="G49" s="4">
        <v>801299346265</v>
      </c>
      <c r="I49" s="4">
        <v>0</v>
      </c>
      <c r="K49" s="4">
        <v>0</v>
      </c>
      <c r="M49" s="4">
        <v>0</v>
      </c>
      <c r="O49" s="4">
        <v>0</v>
      </c>
      <c r="Q49" s="4">
        <v>825000</v>
      </c>
      <c r="S49" s="4">
        <v>897132</v>
      </c>
      <c r="U49" s="4">
        <v>737132250000</v>
      </c>
      <c r="W49" s="4">
        <v>740077464790</v>
      </c>
      <c r="Y49" s="9">
        <v>4.1446349457194137E-3</v>
      </c>
    </row>
    <row r="50" spans="1:25" ht="21" x14ac:dyDescent="0.25">
      <c r="A50" s="3" t="s">
        <v>82</v>
      </c>
      <c r="C50" s="4">
        <v>1500000</v>
      </c>
      <c r="E50" s="4">
        <v>1421122500000</v>
      </c>
      <c r="G50" s="4">
        <v>1448763523357</v>
      </c>
      <c r="I50" s="4">
        <v>0</v>
      </c>
      <c r="K50" s="4">
        <v>0</v>
      </c>
      <c r="M50" s="4">
        <v>1500000</v>
      </c>
      <c r="O50" s="4">
        <v>1460242500000</v>
      </c>
      <c r="Q50" s="4">
        <v>0</v>
      </c>
      <c r="S50" s="4">
        <v>0</v>
      </c>
      <c r="U50" s="4">
        <v>0</v>
      </c>
      <c r="W50" s="4">
        <v>0</v>
      </c>
      <c r="Y50" s="9">
        <v>0</v>
      </c>
    </row>
    <row r="51" spans="1:25" ht="21" x14ac:dyDescent="0.25">
      <c r="A51" s="3" t="s">
        <v>83</v>
      </c>
      <c r="C51" s="4">
        <v>1000000</v>
      </c>
      <c r="E51" s="4">
        <v>904111250000</v>
      </c>
      <c r="G51" s="4">
        <v>922352665246</v>
      </c>
      <c r="I51" s="4">
        <v>0</v>
      </c>
      <c r="K51" s="4">
        <v>0</v>
      </c>
      <c r="M51" s="4">
        <v>0</v>
      </c>
      <c r="O51" s="4">
        <v>0</v>
      </c>
      <c r="Q51" s="4">
        <v>1000000</v>
      </c>
      <c r="S51" s="4">
        <v>951511</v>
      </c>
      <c r="U51" s="4">
        <v>904111250000</v>
      </c>
      <c r="W51" s="4">
        <v>951438447286</v>
      </c>
      <c r="Y51" s="9">
        <v>5.328313892710569E-3</v>
      </c>
    </row>
    <row r="52" spans="1:25" ht="21" x14ac:dyDescent="0.25">
      <c r="A52" s="3" t="s">
        <v>84</v>
      </c>
      <c r="C52" s="4">
        <v>4100000</v>
      </c>
      <c r="E52" s="4">
        <v>3843770288967</v>
      </c>
      <c r="G52" s="4">
        <v>3893255816606</v>
      </c>
      <c r="I52" s="4">
        <v>0</v>
      </c>
      <c r="K52" s="4">
        <v>0</v>
      </c>
      <c r="M52" s="4">
        <v>0</v>
      </c>
      <c r="O52" s="4">
        <v>0</v>
      </c>
      <c r="Q52" s="4">
        <v>4100000</v>
      </c>
      <c r="S52" s="4">
        <v>964354</v>
      </c>
      <c r="U52" s="4">
        <v>3843770288967</v>
      </c>
      <c r="W52" s="4">
        <v>3953549918830</v>
      </c>
      <c r="Y52" s="9">
        <v>2.2140954066043033E-2</v>
      </c>
    </row>
    <row r="53" spans="1:25" ht="21" x14ac:dyDescent="0.25">
      <c r="A53" s="3" t="s">
        <v>85</v>
      </c>
      <c r="C53" s="4">
        <v>3000000</v>
      </c>
      <c r="E53" s="4">
        <v>2792190000000</v>
      </c>
      <c r="G53" s="4">
        <v>2801117398511</v>
      </c>
      <c r="I53" s="4">
        <v>0</v>
      </c>
      <c r="K53" s="4">
        <v>0</v>
      </c>
      <c r="M53" s="4">
        <v>0</v>
      </c>
      <c r="O53" s="4">
        <v>0</v>
      </c>
      <c r="Q53" s="4">
        <v>3000000</v>
      </c>
      <c r="S53" s="4">
        <v>876696</v>
      </c>
      <c r="U53" s="4">
        <v>2792190000000</v>
      </c>
      <c r="W53" s="4">
        <v>2629887455790</v>
      </c>
      <c r="Y53" s="9">
        <v>1.4728084519732339E-2</v>
      </c>
    </row>
    <row r="54" spans="1:25" ht="21" x14ac:dyDescent="0.25">
      <c r="A54" s="3" t="s">
        <v>86</v>
      </c>
      <c r="C54" s="4">
        <v>2098065</v>
      </c>
      <c r="E54" s="4">
        <v>1991827167062</v>
      </c>
      <c r="G54" s="4">
        <v>2017966449564</v>
      </c>
      <c r="I54" s="4">
        <v>0</v>
      </c>
      <c r="K54" s="4">
        <v>0</v>
      </c>
      <c r="M54" s="4">
        <v>0</v>
      </c>
      <c r="O54" s="4">
        <v>0</v>
      </c>
      <c r="Q54" s="4">
        <v>2098065</v>
      </c>
      <c r="S54" s="4">
        <v>849157</v>
      </c>
      <c r="U54" s="4">
        <v>1991827167062</v>
      </c>
      <c r="W54" s="4">
        <v>1781450735228</v>
      </c>
      <c r="Y54" s="9">
        <v>9.9766082911315231E-3</v>
      </c>
    </row>
    <row r="55" spans="1:25" ht="21" x14ac:dyDescent="0.25">
      <c r="A55" s="3" t="s">
        <v>87</v>
      </c>
      <c r="C55" s="4">
        <v>7793740</v>
      </c>
      <c r="E55" s="4">
        <v>7408359985600</v>
      </c>
      <c r="G55" s="4">
        <v>7427460157216</v>
      </c>
      <c r="I55" s="4">
        <v>0</v>
      </c>
      <c r="K55" s="4">
        <v>0</v>
      </c>
      <c r="M55" s="4">
        <v>0</v>
      </c>
      <c r="O55" s="4">
        <v>0</v>
      </c>
      <c r="Q55" s="4">
        <v>7793740</v>
      </c>
      <c r="S55" s="4">
        <v>904440</v>
      </c>
      <c r="U55" s="4">
        <v>7408359985600</v>
      </c>
      <c r="W55" s="4">
        <v>7048432721621</v>
      </c>
      <c r="Y55" s="9">
        <v>3.9473138908332997E-2</v>
      </c>
    </row>
    <row r="56" spans="1:25" ht="21" x14ac:dyDescent="0.25">
      <c r="A56" s="3" t="s">
        <v>88</v>
      </c>
      <c r="C56" s="4">
        <v>6048600</v>
      </c>
      <c r="E56" s="4">
        <v>5827402698000</v>
      </c>
      <c r="G56" s="4">
        <v>5789732064265</v>
      </c>
      <c r="I56" s="4">
        <v>0</v>
      </c>
      <c r="K56" s="4">
        <v>0</v>
      </c>
      <c r="M56" s="4">
        <v>0</v>
      </c>
      <c r="O56" s="4">
        <v>0</v>
      </c>
      <c r="Q56" s="4">
        <v>6048600</v>
      </c>
      <c r="S56" s="4">
        <v>919074</v>
      </c>
      <c r="U56" s="4">
        <v>5827402698000</v>
      </c>
      <c r="W56" s="4">
        <v>5558687114186</v>
      </c>
      <c r="Y56" s="9">
        <v>3.1130158614291588E-2</v>
      </c>
    </row>
    <row r="57" spans="1:25" ht="21" x14ac:dyDescent="0.25">
      <c r="A57" s="3" t="s">
        <v>89</v>
      </c>
      <c r="C57" s="4">
        <v>15201600</v>
      </c>
      <c r="E57" s="4">
        <v>14637468624000</v>
      </c>
      <c r="G57" s="4">
        <v>14499229339856</v>
      </c>
      <c r="I57" s="4">
        <v>0</v>
      </c>
      <c r="K57" s="4">
        <v>0</v>
      </c>
      <c r="M57" s="4">
        <v>0</v>
      </c>
      <c r="O57" s="4">
        <v>0</v>
      </c>
      <c r="Q57" s="4">
        <v>15201600</v>
      </c>
      <c r="S57" s="4">
        <v>988096</v>
      </c>
      <c r="U57" s="4">
        <v>14637468624000</v>
      </c>
      <c r="W57" s="4">
        <v>15019494829788</v>
      </c>
      <c r="Y57" s="9">
        <v>8.4113253139325342E-2</v>
      </c>
    </row>
    <row r="58" spans="1:25" ht="21" x14ac:dyDescent="0.25">
      <c r="A58" s="3" t="s">
        <v>90</v>
      </c>
      <c r="C58" s="4">
        <v>2000000</v>
      </c>
      <c r="E58" s="4">
        <v>2000000000000</v>
      </c>
      <c r="G58" s="4">
        <v>1999847500000</v>
      </c>
      <c r="I58" s="4">
        <v>0</v>
      </c>
      <c r="K58" s="4">
        <v>0</v>
      </c>
      <c r="M58" s="4">
        <v>5000</v>
      </c>
      <c r="O58" s="4">
        <v>4999618750</v>
      </c>
      <c r="Q58" s="4">
        <v>1995000</v>
      </c>
      <c r="S58" s="4">
        <v>1000000</v>
      </c>
      <c r="U58" s="4">
        <v>1995000000000</v>
      </c>
      <c r="W58" s="4">
        <v>1994847881250</v>
      </c>
      <c r="Y58" s="9">
        <v>1.1171690307269572E-2</v>
      </c>
    </row>
    <row r="59" spans="1:25" ht="21" x14ac:dyDescent="0.25">
      <c r="A59" s="3" t="s">
        <v>91</v>
      </c>
      <c r="C59" s="4">
        <v>450000</v>
      </c>
      <c r="E59" s="4">
        <v>450000000000</v>
      </c>
      <c r="G59" s="4">
        <v>430185645843</v>
      </c>
      <c r="I59" s="4">
        <v>0</v>
      </c>
      <c r="K59" s="4">
        <v>0</v>
      </c>
      <c r="M59" s="4">
        <v>0</v>
      </c>
      <c r="O59" s="4">
        <v>0</v>
      </c>
      <c r="Q59" s="4">
        <v>450000</v>
      </c>
      <c r="S59" s="4">
        <v>963813</v>
      </c>
      <c r="U59" s="4">
        <v>450000000000</v>
      </c>
      <c r="W59" s="4">
        <v>433682779166</v>
      </c>
      <c r="Y59" s="9">
        <v>2.4287414323555371E-3</v>
      </c>
    </row>
    <row r="60" spans="1:25" ht="21" x14ac:dyDescent="0.25">
      <c r="A60" s="3" t="s">
        <v>92</v>
      </c>
      <c r="C60" s="4">
        <v>995000</v>
      </c>
      <c r="E60" s="4">
        <v>995075</v>
      </c>
      <c r="G60" s="4">
        <v>994924131250</v>
      </c>
      <c r="I60" s="4">
        <v>0</v>
      </c>
      <c r="K60" s="4">
        <v>0</v>
      </c>
      <c r="M60" s="4">
        <v>0</v>
      </c>
      <c r="O60" s="4">
        <v>0</v>
      </c>
      <c r="Q60" s="4">
        <v>995000</v>
      </c>
      <c r="S60" s="4">
        <v>1000000</v>
      </c>
      <c r="U60" s="4">
        <v>995075</v>
      </c>
      <c r="W60" s="4">
        <v>994924131250</v>
      </c>
      <c r="Y60" s="9">
        <v>5.5718455417209153E-3</v>
      </c>
    </row>
    <row r="61" spans="1:25" ht="21.75" thickBot="1" x14ac:dyDescent="0.3">
      <c r="A61" s="3" t="s">
        <v>93</v>
      </c>
      <c r="C61" s="4">
        <v>0</v>
      </c>
      <c r="E61" s="4">
        <v>0</v>
      </c>
      <c r="G61" s="4">
        <v>0</v>
      </c>
      <c r="I61" s="4">
        <v>1500000</v>
      </c>
      <c r="K61" s="4">
        <v>1350483750000</v>
      </c>
      <c r="M61" s="4">
        <v>0</v>
      </c>
      <c r="O61" s="4">
        <v>0</v>
      </c>
      <c r="Q61" s="4">
        <v>1500000</v>
      </c>
      <c r="S61" s="4">
        <v>900300</v>
      </c>
      <c r="U61" s="4">
        <v>1350483750000</v>
      </c>
      <c r="W61" s="4">
        <v>1350347028187</v>
      </c>
      <c r="Y61" s="9">
        <v>7.5623103636323855E-3</v>
      </c>
    </row>
    <row r="62" spans="1:25" s="3" customFormat="1" ht="21.75" thickBot="1" x14ac:dyDescent="0.3">
      <c r="A62" s="3" t="s">
        <v>25</v>
      </c>
      <c r="C62" s="3" t="s">
        <v>25</v>
      </c>
      <c r="E62" s="5">
        <f>SUM(E9:E61)</f>
        <v>91116217825360</v>
      </c>
      <c r="G62" s="5">
        <f>SUM(G9:G61)</f>
        <v>93736074220163</v>
      </c>
      <c r="I62" s="3" t="s">
        <v>25</v>
      </c>
      <c r="K62" s="5">
        <f>SUM(K9:K61)</f>
        <v>1350483750000</v>
      </c>
      <c r="M62" s="3" t="s">
        <v>25</v>
      </c>
      <c r="O62" s="5">
        <f>SUM(O9:O61)</f>
        <v>1465242118750</v>
      </c>
      <c r="Q62" s="3" t="s">
        <v>25</v>
      </c>
      <c r="S62" s="3" t="s">
        <v>25</v>
      </c>
      <c r="U62" s="5">
        <f>SUM(U9:U61)</f>
        <v>91040579075360</v>
      </c>
      <c r="W62" s="5">
        <f>SUM(W9:W61)</f>
        <v>93446491171160</v>
      </c>
      <c r="Y62" s="16">
        <f>SUM(Y9:Y61)</f>
        <v>0.52332574803199672</v>
      </c>
    </row>
  </sheetData>
  <mergeCells count="21">
    <mergeCell ref="K8"/>
    <mergeCell ref="I7:K7"/>
    <mergeCell ref="C7:C8"/>
    <mergeCell ref="E7:E8"/>
    <mergeCell ref="A7:A8"/>
    <mergeCell ref="A2:Y2"/>
    <mergeCell ref="A3:Y3"/>
    <mergeCell ref="A4:Y4"/>
    <mergeCell ref="S7:S8"/>
    <mergeCell ref="U7:U8"/>
    <mergeCell ref="W7:W8"/>
    <mergeCell ref="Y7:Y8"/>
    <mergeCell ref="Q6:Y6"/>
    <mergeCell ref="M8"/>
    <mergeCell ref="O8"/>
    <mergeCell ref="M7:O7"/>
    <mergeCell ref="I6:O6"/>
    <mergeCell ref="Q7:Q8"/>
    <mergeCell ref="G7:G8"/>
    <mergeCell ref="C6:G6"/>
    <mergeCell ref="I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M40"/>
  <sheetViews>
    <sheetView rightToLeft="1" workbookViewId="0">
      <selection sqref="A1:H1"/>
    </sheetView>
  </sheetViews>
  <sheetFormatPr defaultRowHeight="18.75" x14ac:dyDescent="0.25"/>
  <cols>
    <col min="1" max="1" width="24" style="1" customWidth="1"/>
    <col min="2" max="2" width="1" style="1" customWidth="1"/>
    <col min="3" max="3" width="18" style="1" customWidth="1"/>
    <col min="4" max="4" width="1" style="1" customWidth="1"/>
    <col min="5" max="5" width="22" style="1" customWidth="1"/>
    <col min="6" max="6" width="1" style="1" customWidth="1"/>
    <col min="7" max="7" width="21" style="1" customWidth="1"/>
    <col min="8" max="8" width="1" style="1" customWidth="1"/>
    <col min="9" max="9" width="16" style="1" customWidth="1"/>
    <col min="10" max="10" width="1" style="1" customWidth="1"/>
    <col min="11" max="11" width="28" style="1" customWidth="1"/>
    <col min="12" max="12" width="1" style="1" customWidth="1"/>
    <col min="13" max="13" width="18.7109375" style="1" bestFit="1" customWidth="1"/>
    <col min="14" max="14" width="1" style="1" customWidth="1"/>
    <col min="15" max="16384" width="9.140625" style="1"/>
  </cols>
  <sheetData>
    <row r="2" spans="1:13" ht="26.25" x14ac:dyDescent="0.25">
      <c r="A2" s="31" t="s">
        <v>0</v>
      </c>
      <c r="B2" s="31" t="s">
        <v>0</v>
      </c>
      <c r="C2" s="31" t="s">
        <v>0</v>
      </c>
      <c r="D2" s="31" t="s">
        <v>0</v>
      </c>
      <c r="E2" s="31" t="s">
        <v>0</v>
      </c>
      <c r="F2" s="31" t="s">
        <v>0</v>
      </c>
      <c r="G2" s="31" t="s">
        <v>0</v>
      </c>
      <c r="H2" s="31" t="s">
        <v>0</v>
      </c>
      <c r="I2" s="31" t="s">
        <v>0</v>
      </c>
      <c r="J2" s="31" t="s">
        <v>0</v>
      </c>
      <c r="K2" s="31" t="s">
        <v>0</v>
      </c>
      <c r="L2" s="31" t="s">
        <v>0</v>
      </c>
      <c r="M2" s="31" t="s">
        <v>0</v>
      </c>
    </row>
    <row r="3" spans="1:13" ht="26.25" x14ac:dyDescent="0.25">
      <c r="A3" s="31" t="s">
        <v>1</v>
      </c>
      <c r="B3" s="31" t="s">
        <v>1</v>
      </c>
      <c r="C3" s="31" t="s">
        <v>1</v>
      </c>
      <c r="D3" s="31" t="s">
        <v>1</v>
      </c>
      <c r="E3" s="31" t="s">
        <v>1</v>
      </c>
      <c r="F3" s="31" t="s">
        <v>1</v>
      </c>
      <c r="G3" s="31" t="s">
        <v>1</v>
      </c>
      <c r="H3" s="31" t="s">
        <v>1</v>
      </c>
      <c r="I3" s="31" t="s">
        <v>1</v>
      </c>
      <c r="J3" s="31" t="s">
        <v>1</v>
      </c>
      <c r="K3" s="31" t="s">
        <v>1</v>
      </c>
      <c r="L3" s="31" t="s">
        <v>1</v>
      </c>
      <c r="M3" s="31" t="s">
        <v>1</v>
      </c>
    </row>
    <row r="4" spans="1:13" ht="26.25" x14ac:dyDescent="0.25">
      <c r="A4" s="31" t="s">
        <v>2</v>
      </c>
      <c r="B4" s="31" t="s">
        <v>2</v>
      </c>
      <c r="C4" s="31" t="s">
        <v>2</v>
      </c>
      <c r="D4" s="31" t="s">
        <v>2</v>
      </c>
      <c r="E4" s="31" t="s">
        <v>2</v>
      </c>
      <c r="F4" s="31" t="s">
        <v>2</v>
      </c>
      <c r="G4" s="31" t="s">
        <v>2</v>
      </c>
      <c r="H4" s="31" t="s">
        <v>2</v>
      </c>
      <c r="I4" s="31" t="s">
        <v>2</v>
      </c>
      <c r="J4" s="31" t="s">
        <v>2</v>
      </c>
      <c r="K4" s="31" t="s">
        <v>2</v>
      </c>
      <c r="L4" s="31" t="s">
        <v>2</v>
      </c>
      <c r="M4" s="31" t="s">
        <v>2</v>
      </c>
    </row>
    <row r="6" spans="1:13" ht="26.25" x14ac:dyDescent="0.25">
      <c r="A6" s="30" t="s">
        <v>3</v>
      </c>
      <c r="C6" s="30" t="s">
        <v>6</v>
      </c>
      <c r="D6" s="30" t="s">
        <v>6</v>
      </c>
      <c r="E6" s="30" t="s">
        <v>6</v>
      </c>
      <c r="F6" s="30" t="s">
        <v>6</v>
      </c>
      <c r="G6" s="30" t="s">
        <v>6</v>
      </c>
      <c r="H6" s="30" t="s">
        <v>6</v>
      </c>
      <c r="I6" s="30" t="s">
        <v>6</v>
      </c>
      <c r="J6" s="30" t="s">
        <v>6</v>
      </c>
      <c r="K6" s="30" t="s">
        <v>6</v>
      </c>
      <c r="L6" s="30" t="s">
        <v>6</v>
      </c>
      <c r="M6" s="30" t="s">
        <v>6</v>
      </c>
    </row>
    <row r="7" spans="1:13" ht="26.25" x14ac:dyDescent="0.25">
      <c r="A7" s="30" t="s">
        <v>3</v>
      </c>
      <c r="C7" s="30" t="s">
        <v>7</v>
      </c>
      <c r="E7" s="30" t="s">
        <v>94</v>
      </c>
      <c r="G7" s="30" t="s">
        <v>95</v>
      </c>
      <c r="I7" s="30" t="s">
        <v>96</v>
      </c>
      <c r="K7" s="30" t="s">
        <v>97</v>
      </c>
      <c r="M7" s="30" t="s">
        <v>98</v>
      </c>
    </row>
    <row r="8" spans="1:13" ht="21" x14ac:dyDescent="0.25">
      <c r="A8" s="3" t="s">
        <v>66</v>
      </c>
      <c r="C8" s="4">
        <v>335030</v>
      </c>
      <c r="E8" s="4">
        <v>944769</v>
      </c>
      <c r="G8" s="4">
        <v>979741</v>
      </c>
      <c r="I8" s="9">
        <v>-3.5695148003400901E-2</v>
      </c>
      <c r="K8" s="4">
        <v>328242627230</v>
      </c>
      <c r="M8" s="1" t="s">
        <v>355</v>
      </c>
    </row>
    <row r="9" spans="1:13" ht="21" x14ac:dyDescent="0.25">
      <c r="A9" s="3" t="s">
        <v>50</v>
      </c>
      <c r="C9" s="4">
        <v>100000</v>
      </c>
      <c r="E9" s="4">
        <v>1000000</v>
      </c>
      <c r="G9" s="4">
        <v>931122</v>
      </c>
      <c r="I9" s="9">
        <v>7.3973120600737685E-2</v>
      </c>
      <c r="K9" s="4">
        <v>93112200000</v>
      </c>
      <c r="M9" s="1" t="s">
        <v>355</v>
      </c>
    </row>
    <row r="10" spans="1:13" ht="21" x14ac:dyDescent="0.25">
      <c r="A10" s="3" t="s">
        <v>67</v>
      </c>
      <c r="C10" s="4">
        <v>2373000</v>
      </c>
      <c r="E10" s="4">
        <v>1000000</v>
      </c>
      <c r="G10" s="4">
        <v>924438</v>
      </c>
      <c r="I10" s="9">
        <v>8.1738310194950925E-2</v>
      </c>
      <c r="K10" s="4">
        <v>2193691374000</v>
      </c>
      <c r="M10" s="1" t="s">
        <v>355</v>
      </c>
    </row>
    <row r="11" spans="1:13" ht="21" x14ac:dyDescent="0.25">
      <c r="A11" s="3" t="s">
        <v>70</v>
      </c>
      <c r="C11" s="4">
        <v>1000000</v>
      </c>
      <c r="E11" s="4">
        <v>1000000</v>
      </c>
      <c r="G11" s="4">
        <v>932918</v>
      </c>
      <c r="I11" s="9">
        <v>7.190556940695747E-2</v>
      </c>
      <c r="K11" s="4">
        <v>932918000000</v>
      </c>
      <c r="M11" s="1" t="s">
        <v>355</v>
      </c>
    </row>
    <row r="12" spans="1:13" ht="21" x14ac:dyDescent="0.25">
      <c r="A12" s="3" t="s">
        <v>77</v>
      </c>
      <c r="C12" s="4">
        <v>73400</v>
      </c>
      <c r="E12" s="4">
        <v>975300</v>
      </c>
      <c r="G12" s="4">
        <v>969172</v>
      </c>
      <c r="I12" s="9">
        <v>6.3229230724783925E-3</v>
      </c>
      <c r="K12" s="4">
        <v>71137224800</v>
      </c>
      <c r="M12" s="1" t="s">
        <v>355</v>
      </c>
    </row>
    <row r="13" spans="1:13" ht="21" x14ac:dyDescent="0.25">
      <c r="A13" s="3" t="s">
        <v>73</v>
      </c>
      <c r="C13" s="4">
        <v>1000000</v>
      </c>
      <c r="E13" s="4">
        <v>947625</v>
      </c>
      <c r="G13" s="4">
        <v>940428</v>
      </c>
      <c r="I13" s="9">
        <v>7.652898467506386E-3</v>
      </c>
      <c r="K13" s="4">
        <v>940428000000</v>
      </c>
      <c r="M13" s="1" t="s">
        <v>355</v>
      </c>
    </row>
    <row r="14" spans="1:13" ht="21" x14ac:dyDescent="0.25">
      <c r="A14" s="3" t="s">
        <v>78</v>
      </c>
      <c r="C14" s="4">
        <v>9805000</v>
      </c>
      <c r="E14" s="4">
        <v>951380</v>
      </c>
      <c r="G14" s="4">
        <v>952423</v>
      </c>
      <c r="I14" s="9">
        <v>-1.0951016512621425E-3</v>
      </c>
      <c r="K14" s="4">
        <v>9338507515000</v>
      </c>
      <c r="M14" s="1" t="s">
        <v>355</v>
      </c>
    </row>
    <row r="15" spans="1:13" ht="21" x14ac:dyDescent="0.25">
      <c r="A15" s="3" t="s">
        <v>79</v>
      </c>
      <c r="C15" s="4">
        <v>130571</v>
      </c>
      <c r="E15" s="4">
        <v>918000</v>
      </c>
      <c r="G15" s="4">
        <v>957264</v>
      </c>
      <c r="I15" s="9">
        <v>-4.1016898159755288E-2</v>
      </c>
      <c r="K15" s="4">
        <v>124990917744</v>
      </c>
      <c r="M15" s="1" t="s">
        <v>355</v>
      </c>
    </row>
    <row r="16" spans="1:13" ht="21" x14ac:dyDescent="0.25">
      <c r="A16" s="3" t="s">
        <v>80</v>
      </c>
      <c r="C16" s="4">
        <v>155000</v>
      </c>
      <c r="E16" s="4">
        <v>921490</v>
      </c>
      <c r="G16" s="4">
        <v>950783</v>
      </c>
      <c r="I16" s="9">
        <v>-3.0809343456919214E-2</v>
      </c>
      <c r="K16" s="4">
        <v>147371365000</v>
      </c>
      <c r="M16" s="1" t="s">
        <v>355</v>
      </c>
    </row>
    <row r="17" spans="1:13" ht="21" x14ac:dyDescent="0.25">
      <c r="A17" s="3" t="s">
        <v>71</v>
      </c>
      <c r="C17" s="4">
        <v>2000000</v>
      </c>
      <c r="E17" s="4">
        <v>989920</v>
      </c>
      <c r="G17" s="4">
        <v>1000000</v>
      </c>
      <c r="I17" s="9">
        <v>-1.0079999999999978E-2</v>
      </c>
      <c r="K17" s="4">
        <v>2000000000000</v>
      </c>
      <c r="M17" s="1" t="s">
        <v>355</v>
      </c>
    </row>
    <row r="18" spans="1:13" ht="21" x14ac:dyDescent="0.25">
      <c r="A18" s="3" t="s">
        <v>81</v>
      </c>
      <c r="C18" s="4">
        <v>825000</v>
      </c>
      <c r="E18" s="4">
        <v>893480</v>
      </c>
      <c r="G18" s="4">
        <v>897132</v>
      </c>
      <c r="I18" s="9">
        <v>-4.0707499007949233E-3</v>
      </c>
      <c r="K18" s="4">
        <v>740133900000</v>
      </c>
      <c r="M18" s="1" t="s">
        <v>355</v>
      </c>
    </row>
    <row r="19" spans="1:13" ht="21" x14ac:dyDescent="0.25">
      <c r="A19" s="3" t="s">
        <v>75</v>
      </c>
      <c r="C19" s="4">
        <v>1000000</v>
      </c>
      <c r="E19" s="4">
        <v>1000000</v>
      </c>
      <c r="G19" s="4">
        <v>1000000</v>
      </c>
      <c r="I19" s="9">
        <v>0</v>
      </c>
      <c r="K19" s="4">
        <v>1000000000000</v>
      </c>
      <c r="M19" s="1" t="s">
        <v>355</v>
      </c>
    </row>
    <row r="20" spans="1:13" ht="21" x14ac:dyDescent="0.25">
      <c r="A20" s="3" t="s">
        <v>45</v>
      </c>
      <c r="C20" s="4">
        <v>362205</v>
      </c>
      <c r="E20" s="4">
        <v>4720000.9829000002</v>
      </c>
      <c r="G20" s="4">
        <v>4587208</v>
      </c>
      <c r="I20" s="9">
        <v>2.8948541879940892E-2</v>
      </c>
      <c r="K20" s="4">
        <v>1661509673640</v>
      </c>
      <c r="M20" s="1" t="s">
        <v>355</v>
      </c>
    </row>
    <row r="21" spans="1:13" ht="21" x14ac:dyDescent="0.25">
      <c r="A21" s="3" t="s">
        <v>68</v>
      </c>
      <c r="C21" s="4">
        <v>3000000</v>
      </c>
      <c r="E21" s="4">
        <v>971565</v>
      </c>
      <c r="G21" s="4">
        <v>980161</v>
      </c>
      <c r="I21" s="9">
        <v>-8.7699877877205346E-3</v>
      </c>
      <c r="K21" s="4">
        <v>2940483000000</v>
      </c>
      <c r="M21" s="1" t="s">
        <v>355</v>
      </c>
    </row>
    <row r="22" spans="1:13" ht="21" x14ac:dyDescent="0.25">
      <c r="A22" s="3" t="s">
        <v>72</v>
      </c>
      <c r="C22" s="4">
        <v>3500000</v>
      </c>
      <c r="E22" s="4">
        <v>1010000</v>
      </c>
      <c r="G22" s="4">
        <v>977519</v>
      </c>
      <c r="I22" s="9">
        <v>3.3227998637366696E-2</v>
      </c>
      <c r="K22" s="4">
        <v>3421316500000</v>
      </c>
      <c r="M22" s="1" t="s">
        <v>355</v>
      </c>
    </row>
    <row r="23" spans="1:13" ht="21" x14ac:dyDescent="0.25">
      <c r="A23" s="3" t="s">
        <v>83</v>
      </c>
      <c r="C23" s="4">
        <v>1000000</v>
      </c>
      <c r="E23" s="4">
        <v>957650</v>
      </c>
      <c r="G23" s="4">
        <v>951511</v>
      </c>
      <c r="I23" s="9">
        <v>6.4518434363869392E-3</v>
      </c>
      <c r="K23" s="4">
        <v>951511000000</v>
      </c>
      <c r="M23" s="1" t="s">
        <v>355</v>
      </c>
    </row>
    <row r="24" spans="1:13" ht="21" x14ac:dyDescent="0.25">
      <c r="A24" s="3" t="s">
        <v>49</v>
      </c>
      <c r="C24" s="4">
        <v>1440000</v>
      </c>
      <c r="E24" s="4">
        <v>1000000</v>
      </c>
      <c r="G24" s="4">
        <v>1000000</v>
      </c>
      <c r="I24" s="9">
        <v>0</v>
      </c>
      <c r="K24" s="4">
        <v>1440000000000</v>
      </c>
      <c r="M24" s="1" t="s">
        <v>355</v>
      </c>
    </row>
    <row r="25" spans="1:13" ht="21" x14ac:dyDescent="0.25">
      <c r="A25" s="3" t="s">
        <v>91</v>
      </c>
      <c r="C25" s="4">
        <v>450000</v>
      </c>
      <c r="E25" s="4">
        <v>1000000</v>
      </c>
      <c r="G25" s="4">
        <v>963813</v>
      </c>
      <c r="I25" s="9">
        <v>3.7545664978579918E-2</v>
      </c>
      <c r="K25" s="4">
        <v>433715850000</v>
      </c>
      <c r="M25" s="1" t="s">
        <v>355</v>
      </c>
    </row>
    <row r="26" spans="1:13" ht="21" x14ac:dyDescent="0.25">
      <c r="A26" s="3" t="s">
        <v>84</v>
      </c>
      <c r="C26" s="4">
        <v>4100000</v>
      </c>
      <c r="E26" s="4">
        <v>955110</v>
      </c>
      <c r="G26" s="4">
        <v>964354</v>
      </c>
      <c r="I26" s="9">
        <v>-9.5856915613975469E-3</v>
      </c>
      <c r="K26" s="4">
        <v>3953851400000</v>
      </c>
      <c r="M26" s="1" t="s">
        <v>355</v>
      </c>
    </row>
    <row r="27" spans="1:13" ht="21" x14ac:dyDescent="0.25">
      <c r="A27" s="3" t="s">
        <v>85</v>
      </c>
      <c r="C27" s="4">
        <v>3000000</v>
      </c>
      <c r="E27" s="4">
        <v>871850</v>
      </c>
      <c r="G27" s="4">
        <v>876696</v>
      </c>
      <c r="I27" s="9">
        <v>-5.5275717010229153E-3</v>
      </c>
      <c r="K27" s="4">
        <v>2630088000000</v>
      </c>
      <c r="M27" s="1" t="s">
        <v>355</v>
      </c>
    </row>
    <row r="28" spans="1:13" ht="21" x14ac:dyDescent="0.25">
      <c r="A28" s="3" t="s">
        <v>69</v>
      </c>
      <c r="C28" s="4">
        <v>1000000</v>
      </c>
      <c r="E28" s="4">
        <v>1000000</v>
      </c>
      <c r="G28" s="4">
        <v>959134</v>
      </c>
      <c r="I28" s="9">
        <v>4.2607185231677835E-2</v>
      </c>
      <c r="K28" s="4">
        <v>959134000000</v>
      </c>
      <c r="M28" s="1" t="s">
        <v>355</v>
      </c>
    </row>
    <row r="29" spans="1:13" ht="21" x14ac:dyDescent="0.25">
      <c r="A29" s="3" t="s">
        <v>76</v>
      </c>
      <c r="C29" s="4">
        <v>2495000</v>
      </c>
      <c r="E29" s="4">
        <v>1000000</v>
      </c>
      <c r="G29" s="4">
        <v>1000000</v>
      </c>
      <c r="I29" s="9">
        <v>0</v>
      </c>
      <c r="K29" s="4">
        <v>2495000000000</v>
      </c>
      <c r="M29" s="1" t="s">
        <v>355</v>
      </c>
    </row>
    <row r="30" spans="1:13" ht="21" x14ac:dyDescent="0.25">
      <c r="A30" s="3" t="s">
        <v>92</v>
      </c>
      <c r="C30" s="4">
        <v>995000</v>
      </c>
      <c r="E30" s="4">
        <v>1009999</v>
      </c>
      <c r="G30" s="4">
        <v>1000000</v>
      </c>
      <c r="I30" s="9">
        <v>9.9990000000000911E-3</v>
      </c>
      <c r="K30" s="4">
        <v>995000000000</v>
      </c>
      <c r="M30" s="1" t="s">
        <v>355</v>
      </c>
    </row>
    <row r="31" spans="1:13" ht="21" x14ac:dyDescent="0.25">
      <c r="A31" s="3" t="s">
        <v>86</v>
      </c>
      <c r="C31" s="4">
        <v>2098065</v>
      </c>
      <c r="E31" s="4">
        <v>845300</v>
      </c>
      <c r="G31" s="4">
        <v>849157</v>
      </c>
      <c r="I31" s="9">
        <v>-4.542151804672212E-3</v>
      </c>
      <c r="K31" s="4">
        <v>1781586581205</v>
      </c>
      <c r="M31" s="1" t="s">
        <v>355</v>
      </c>
    </row>
    <row r="32" spans="1:13" ht="21" x14ac:dyDescent="0.25">
      <c r="A32" s="3" t="s">
        <v>46</v>
      </c>
      <c r="C32" s="4">
        <v>252190</v>
      </c>
      <c r="E32" s="4">
        <v>3101091.0277999998</v>
      </c>
      <c r="G32" s="4">
        <v>2802194</v>
      </c>
      <c r="I32" s="9">
        <v>0.10666535857260406</v>
      </c>
      <c r="K32" s="4">
        <v>706685304860</v>
      </c>
      <c r="M32" s="1" t="s">
        <v>355</v>
      </c>
    </row>
    <row r="33" spans="1:13" ht="21" x14ac:dyDescent="0.25">
      <c r="A33" s="3" t="s">
        <v>41</v>
      </c>
      <c r="C33" s="4">
        <v>3207600</v>
      </c>
      <c r="E33" s="4">
        <v>1619924.0751</v>
      </c>
      <c r="G33" s="4">
        <v>1542544</v>
      </c>
      <c r="I33" s="9">
        <v>5.0163933800267513E-2</v>
      </c>
      <c r="K33" s="4">
        <v>4947864134400</v>
      </c>
      <c r="M33" s="1" t="s">
        <v>355</v>
      </c>
    </row>
    <row r="34" spans="1:13" ht="21" x14ac:dyDescent="0.25">
      <c r="A34" s="3" t="s">
        <v>87</v>
      </c>
      <c r="C34" s="4">
        <v>7793740</v>
      </c>
      <c r="E34" s="4">
        <v>903870</v>
      </c>
      <c r="G34" s="4">
        <v>904440</v>
      </c>
      <c r="I34" s="9">
        <v>-6.3022422714609228E-4</v>
      </c>
      <c r="K34" s="4">
        <v>7048970205600</v>
      </c>
      <c r="M34" s="1" t="s">
        <v>355</v>
      </c>
    </row>
    <row r="35" spans="1:13" ht="21" x14ac:dyDescent="0.25">
      <c r="A35" s="3" t="s">
        <v>44</v>
      </c>
      <c r="C35" s="4">
        <v>460251</v>
      </c>
      <c r="E35" s="4">
        <v>4513521.3114999998</v>
      </c>
      <c r="G35" s="4">
        <v>4301950</v>
      </c>
      <c r="I35" s="9">
        <v>4.9180327874568386E-2</v>
      </c>
      <c r="K35" s="4">
        <v>1979976789450</v>
      </c>
      <c r="M35" s="1" t="s">
        <v>355</v>
      </c>
    </row>
    <row r="36" spans="1:13" ht="21" x14ac:dyDescent="0.25">
      <c r="A36" s="3" t="s">
        <v>88</v>
      </c>
      <c r="C36" s="4">
        <v>6048600</v>
      </c>
      <c r="E36" s="4">
        <v>913000</v>
      </c>
      <c r="G36" s="4">
        <v>919074</v>
      </c>
      <c r="I36" s="9">
        <v>-6.6088258399215061E-3</v>
      </c>
      <c r="K36" s="4">
        <v>5559110996400</v>
      </c>
      <c r="M36" s="1" t="s">
        <v>355</v>
      </c>
    </row>
    <row r="37" spans="1:13" ht="21" x14ac:dyDescent="0.25">
      <c r="A37" s="3" t="s">
        <v>74</v>
      </c>
      <c r="C37" s="4">
        <v>2257027</v>
      </c>
      <c r="E37" s="4">
        <v>784773</v>
      </c>
      <c r="G37" s="4">
        <v>784773</v>
      </c>
      <c r="I37" s="9">
        <v>0</v>
      </c>
      <c r="K37" s="4">
        <v>1771253849871</v>
      </c>
      <c r="M37" s="1" t="s">
        <v>355</v>
      </c>
    </row>
    <row r="38" spans="1:13" ht="21" x14ac:dyDescent="0.25">
      <c r="A38" s="3" t="s">
        <v>89</v>
      </c>
      <c r="C38" s="4">
        <v>15201600</v>
      </c>
      <c r="E38" s="4">
        <v>962890</v>
      </c>
      <c r="G38" s="4">
        <v>988096</v>
      </c>
      <c r="I38" s="9">
        <v>-2.550966707688318E-2</v>
      </c>
      <c r="K38" s="4">
        <v>15020640153600</v>
      </c>
      <c r="M38" s="1" t="s">
        <v>355</v>
      </c>
    </row>
    <row r="39" spans="1:13" ht="21" x14ac:dyDescent="0.25">
      <c r="A39" s="3" t="s">
        <v>90</v>
      </c>
      <c r="C39" s="4">
        <v>1995000</v>
      </c>
      <c r="E39" s="4">
        <v>1000000</v>
      </c>
      <c r="G39" s="4">
        <v>1000000</v>
      </c>
      <c r="I39" s="9">
        <v>0</v>
      </c>
      <c r="K39" s="4">
        <v>1995000000000</v>
      </c>
      <c r="M39" s="1" t="s">
        <v>355</v>
      </c>
    </row>
    <row r="40" spans="1:13" ht="21" x14ac:dyDescent="0.25">
      <c r="A40" s="3" t="s">
        <v>42</v>
      </c>
      <c r="C40" s="4">
        <v>1129130</v>
      </c>
      <c r="E40" s="4">
        <v>1812406.0519000001</v>
      </c>
      <c r="G40" s="4">
        <v>1771270</v>
      </c>
      <c r="I40" s="9">
        <v>2.3224043708751418E-2</v>
      </c>
      <c r="K40" s="4">
        <v>1999994095100</v>
      </c>
      <c r="M40" s="1" t="s">
        <v>355</v>
      </c>
    </row>
  </sheetData>
  <mergeCells count="11">
    <mergeCell ref="K7"/>
    <mergeCell ref="M7"/>
    <mergeCell ref="C6:M6"/>
    <mergeCell ref="A2:M2"/>
    <mergeCell ref="A3:M3"/>
    <mergeCell ref="A4:M4"/>
    <mergeCell ref="A6:A7"/>
    <mergeCell ref="C7"/>
    <mergeCell ref="E7"/>
    <mergeCell ref="G7"/>
    <mergeCell ref="I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K59"/>
  <sheetViews>
    <sheetView rightToLeft="1" workbookViewId="0">
      <selection activeCell="K8" sqref="K8"/>
    </sheetView>
  </sheetViews>
  <sheetFormatPr defaultRowHeight="18.75" x14ac:dyDescent="0.25"/>
  <cols>
    <col min="1" max="1" width="18.5703125" style="1" customWidth="1"/>
    <col min="2" max="2" width="1" style="1" customWidth="1"/>
    <col min="3" max="3" width="23" style="1" customWidth="1"/>
    <col min="4" max="4" width="1" style="1" customWidth="1"/>
    <col min="5" max="5" width="24" style="1" customWidth="1"/>
    <col min="6" max="6" width="1" style="1" customWidth="1"/>
    <col min="7" max="7" width="24" style="1" customWidth="1"/>
    <col min="8" max="8" width="1" style="1" customWidth="1"/>
    <col min="9" max="9" width="23" style="1" customWidth="1"/>
    <col min="10" max="10" width="1" style="1" customWidth="1"/>
    <col min="11" max="11" width="25" style="1" customWidth="1"/>
    <col min="12" max="12" width="1" style="1" customWidth="1"/>
    <col min="13" max="13" width="9.140625" style="1" customWidth="1"/>
    <col min="14" max="16384" width="9.140625" style="1"/>
  </cols>
  <sheetData>
    <row r="2" spans="1:11" ht="26.25" x14ac:dyDescent="0.25">
      <c r="A2" s="31" t="s">
        <v>0</v>
      </c>
      <c r="B2" s="31" t="s">
        <v>0</v>
      </c>
      <c r="C2" s="31" t="s">
        <v>0</v>
      </c>
      <c r="D2" s="31" t="s">
        <v>0</v>
      </c>
      <c r="E2" s="31" t="s">
        <v>0</v>
      </c>
      <c r="F2" s="31" t="s">
        <v>0</v>
      </c>
      <c r="G2" s="31" t="s">
        <v>0</v>
      </c>
      <c r="H2" s="31" t="s">
        <v>0</v>
      </c>
      <c r="I2" s="31" t="s">
        <v>0</v>
      </c>
      <c r="J2" s="31" t="s">
        <v>0</v>
      </c>
      <c r="K2" s="31" t="s">
        <v>0</v>
      </c>
    </row>
    <row r="3" spans="1:11" ht="26.25" x14ac:dyDescent="0.25">
      <c r="A3" s="31" t="s">
        <v>1</v>
      </c>
      <c r="B3" s="31" t="s">
        <v>1</v>
      </c>
      <c r="C3" s="31" t="s">
        <v>1</v>
      </c>
      <c r="D3" s="31" t="s">
        <v>1</v>
      </c>
      <c r="E3" s="31" t="s">
        <v>1</v>
      </c>
      <c r="F3" s="31" t="s">
        <v>1</v>
      </c>
      <c r="G3" s="31" t="s">
        <v>1</v>
      </c>
      <c r="H3" s="31" t="s">
        <v>1</v>
      </c>
      <c r="I3" s="31" t="s">
        <v>1</v>
      </c>
      <c r="J3" s="31" t="s">
        <v>1</v>
      </c>
      <c r="K3" s="31" t="s">
        <v>1</v>
      </c>
    </row>
    <row r="4" spans="1:11" ht="26.25" x14ac:dyDescent="0.25">
      <c r="A4" s="31" t="s">
        <v>2</v>
      </c>
      <c r="B4" s="31" t="s">
        <v>2</v>
      </c>
      <c r="C4" s="31" t="s">
        <v>2</v>
      </c>
      <c r="D4" s="31" t="s">
        <v>2</v>
      </c>
      <c r="E4" s="31" t="s">
        <v>2</v>
      </c>
      <c r="F4" s="31" t="s">
        <v>2</v>
      </c>
      <c r="G4" s="31" t="s">
        <v>2</v>
      </c>
      <c r="H4" s="31" t="s">
        <v>2</v>
      </c>
      <c r="I4" s="31" t="s">
        <v>2</v>
      </c>
      <c r="J4" s="31" t="s">
        <v>2</v>
      </c>
      <c r="K4" s="31" t="s">
        <v>2</v>
      </c>
    </row>
    <row r="6" spans="1:11" ht="27" thickBot="1" x14ac:dyDescent="0.3">
      <c r="A6" s="30" t="s">
        <v>100</v>
      </c>
      <c r="C6" s="30" t="s">
        <v>4</v>
      </c>
      <c r="E6" s="30" t="s">
        <v>5</v>
      </c>
      <c r="F6" s="30" t="s">
        <v>5</v>
      </c>
      <c r="G6" s="30" t="s">
        <v>5</v>
      </c>
      <c r="I6" s="30" t="s">
        <v>6</v>
      </c>
      <c r="J6" s="30" t="s">
        <v>6</v>
      </c>
      <c r="K6" s="30" t="s">
        <v>6</v>
      </c>
    </row>
    <row r="7" spans="1:11" ht="27" thickBot="1" x14ac:dyDescent="0.3">
      <c r="A7" s="30" t="s">
        <v>100</v>
      </c>
      <c r="C7" s="30" t="s">
        <v>102</v>
      </c>
      <c r="E7" s="30" t="s">
        <v>103</v>
      </c>
      <c r="G7" s="30" t="s">
        <v>104</v>
      </c>
      <c r="I7" s="30" t="s">
        <v>102</v>
      </c>
      <c r="K7" s="30" t="s">
        <v>99</v>
      </c>
    </row>
    <row r="8" spans="1:11" ht="21" x14ac:dyDescent="0.25">
      <c r="A8" s="3" t="s">
        <v>105</v>
      </c>
      <c r="C8" s="4">
        <v>45623113378</v>
      </c>
      <c r="E8" s="4">
        <v>3661268635250</v>
      </c>
      <c r="F8" s="4"/>
      <c r="G8" s="4">
        <v>3699822730000</v>
      </c>
      <c r="H8" s="4"/>
      <c r="I8" s="4">
        <v>7069018628</v>
      </c>
      <c r="K8" s="9">
        <v>3.9588425579022158E-5</v>
      </c>
    </row>
    <row r="9" spans="1:11" ht="21" x14ac:dyDescent="0.25">
      <c r="A9" s="3" t="s">
        <v>107</v>
      </c>
      <c r="C9" s="4">
        <v>131091616601</v>
      </c>
      <c r="E9" s="4">
        <v>29830802480451</v>
      </c>
      <c r="F9" s="4"/>
      <c r="G9" s="4">
        <v>29814477546509</v>
      </c>
      <c r="H9" s="4"/>
      <c r="I9" s="4">
        <v>147416550543</v>
      </c>
      <c r="K9" s="9">
        <v>8.255727488355565E-4</v>
      </c>
    </row>
    <row r="10" spans="1:11" ht="21" x14ac:dyDescent="0.25">
      <c r="A10" s="3" t="s">
        <v>109</v>
      </c>
      <c r="C10" s="4">
        <v>198641008719</v>
      </c>
      <c r="E10" s="4">
        <v>2534422150900</v>
      </c>
      <c r="F10" s="4"/>
      <c r="G10" s="4">
        <v>2733060900000</v>
      </c>
      <c r="H10" s="4"/>
      <c r="I10" s="4">
        <v>2259619</v>
      </c>
      <c r="K10" s="9">
        <v>1.2654480533424967E-8</v>
      </c>
    </row>
    <row r="11" spans="1:11" ht="21" x14ac:dyDescent="0.25">
      <c r="A11" s="3" t="s">
        <v>105</v>
      </c>
      <c r="C11" s="4">
        <v>270000</v>
      </c>
      <c r="E11" s="4">
        <v>0</v>
      </c>
      <c r="F11" s="4"/>
      <c r="G11" s="4">
        <v>0</v>
      </c>
      <c r="H11" s="4"/>
      <c r="I11" s="4">
        <v>270000</v>
      </c>
      <c r="K11" s="9">
        <v>1.5120733822935376E-9</v>
      </c>
    </row>
    <row r="12" spans="1:11" ht="21" x14ac:dyDescent="0.25">
      <c r="A12" s="3" t="s">
        <v>110</v>
      </c>
      <c r="C12" s="4">
        <v>30097086</v>
      </c>
      <c r="E12" s="4">
        <v>5850033824932</v>
      </c>
      <c r="F12" s="4"/>
      <c r="G12" s="4">
        <v>5850000920000</v>
      </c>
      <c r="H12" s="4"/>
      <c r="I12" s="4">
        <v>63002018</v>
      </c>
      <c r="K12" s="9">
        <v>3.5282842388362346E-7</v>
      </c>
    </row>
    <row r="13" spans="1:11" ht="21" x14ac:dyDescent="0.25">
      <c r="A13" s="3" t="s">
        <v>112</v>
      </c>
      <c r="C13" s="4">
        <v>127443674297</v>
      </c>
      <c r="E13" s="4">
        <v>10702863114754</v>
      </c>
      <c r="F13" s="4"/>
      <c r="G13" s="4">
        <v>10830159195340</v>
      </c>
      <c r="H13" s="4"/>
      <c r="I13" s="4">
        <v>147593711</v>
      </c>
      <c r="K13" s="9">
        <v>8.2656489554453671E-7</v>
      </c>
    </row>
    <row r="14" spans="1:11" ht="21" x14ac:dyDescent="0.25">
      <c r="A14" s="3" t="s">
        <v>114</v>
      </c>
      <c r="C14" s="4">
        <v>3708372</v>
      </c>
      <c r="E14" s="4">
        <v>15190</v>
      </c>
      <c r="F14" s="4"/>
      <c r="G14" s="4">
        <v>0</v>
      </c>
      <c r="H14" s="4"/>
      <c r="I14" s="4">
        <v>3723562</v>
      </c>
      <c r="K14" s="9">
        <v>2.0852959213035888E-8</v>
      </c>
    </row>
    <row r="15" spans="1:11" ht="21" x14ac:dyDescent="0.25">
      <c r="A15" s="3" t="s">
        <v>116</v>
      </c>
      <c r="C15" s="4">
        <v>69161137389</v>
      </c>
      <c r="E15" s="4">
        <v>7357082707883</v>
      </c>
      <c r="F15" s="4"/>
      <c r="G15" s="4">
        <v>7424899530000</v>
      </c>
      <c r="H15" s="4"/>
      <c r="I15" s="4">
        <v>1344315272</v>
      </c>
      <c r="K15" s="9">
        <v>7.5285308896366559E-6</v>
      </c>
    </row>
    <row r="16" spans="1:11" ht="21" x14ac:dyDescent="0.25">
      <c r="A16" s="3" t="s">
        <v>105</v>
      </c>
      <c r="C16" s="4">
        <v>1250000000000</v>
      </c>
      <c r="E16" s="4">
        <v>0</v>
      </c>
      <c r="F16" s="4"/>
      <c r="G16" s="4">
        <v>0</v>
      </c>
      <c r="H16" s="4"/>
      <c r="I16" s="4">
        <v>1250000000000</v>
      </c>
      <c r="K16" s="9">
        <v>7.0003397328404519E-3</v>
      </c>
    </row>
    <row r="17" spans="1:11" ht="21" x14ac:dyDescent="0.25">
      <c r="A17" s="3" t="s">
        <v>105</v>
      </c>
      <c r="C17" s="4">
        <v>400000000000</v>
      </c>
      <c r="E17" s="4">
        <v>0</v>
      </c>
      <c r="F17" s="4"/>
      <c r="G17" s="4">
        <v>400000000000</v>
      </c>
      <c r="H17" s="4"/>
      <c r="I17" s="4">
        <v>0</v>
      </c>
      <c r="K17" s="9">
        <v>0</v>
      </c>
    </row>
    <row r="18" spans="1:11" ht="21" x14ac:dyDescent="0.25">
      <c r="A18" s="3" t="s">
        <v>120</v>
      </c>
      <c r="C18" s="4">
        <v>1287785</v>
      </c>
      <c r="E18" s="4">
        <v>6037822625913</v>
      </c>
      <c r="F18" s="4"/>
      <c r="G18" s="4">
        <v>6037760200000</v>
      </c>
      <c r="H18" s="4"/>
      <c r="I18" s="4">
        <v>63713698</v>
      </c>
      <c r="K18" s="9">
        <v>3.5681402530847777E-7</v>
      </c>
    </row>
    <row r="19" spans="1:11" ht="21" x14ac:dyDescent="0.25">
      <c r="A19" s="3" t="s">
        <v>122</v>
      </c>
      <c r="C19" s="4">
        <v>1700000000000</v>
      </c>
      <c r="E19" s="4">
        <v>0</v>
      </c>
      <c r="F19" s="4"/>
      <c r="G19" s="4">
        <v>0</v>
      </c>
      <c r="H19" s="4"/>
      <c r="I19" s="4">
        <v>1700000000000</v>
      </c>
      <c r="K19" s="9">
        <v>9.520462036663015E-3</v>
      </c>
    </row>
    <row r="20" spans="1:11" ht="21" x14ac:dyDescent="0.25">
      <c r="A20" s="3" t="s">
        <v>124</v>
      </c>
      <c r="C20" s="4">
        <v>2000000000000</v>
      </c>
      <c r="E20" s="4">
        <v>0</v>
      </c>
      <c r="F20" s="4"/>
      <c r="G20" s="4">
        <v>0</v>
      </c>
      <c r="H20" s="4"/>
      <c r="I20" s="4">
        <v>2000000000000</v>
      </c>
      <c r="K20" s="9">
        <v>1.1200543572544724E-2</v>
      </c>
    </row>
    <row r="21" spans="1:11" ht="21" x14ac:dyDescent="0.25">
      <c r="A21" s="3" t="s">
        <v>126</v>
      </c>
      <c r="C21" s="4">
        <v>1450000000000</v>
      </c>
      <c r="E21" s="4">
        <v>0</v>
      </c>
      <c r="F21" s="4"/>
      <c r="G21" s="4">
        <v>0</v>
      </c>
      <c r="H21" s="4"/>
      <c r="I21" s="4">
        <v>1450000000000</v>
      </c>
      <c r="K21" s="9">
        <v>8.1203940900949241E-3</v>
      </c>
    </row>
    <row r="22" spans="1:11" ht="21" x14ac:dyDescent="0.25">
      <c r="A22" s="3" t="s">
        <v>109</v>
      </c>
      <c r="C22" s="4">
        <v>1350000000000</v>
      </c>
      <c r="E22" s="4">
        <v>0</v>
      </c>
      <c r="F22" s="4"/>
      <c r="G22" s="4">
        <v>0</v>
      </c>
      <c r="H22" s="4"/>
      <c r="I22" s="4">
        <v>1350000000000</v>
      </c>
      <c r="K22" s="9">
        <v>7.5603669114676884E-3</v>
      </c>
    </row>
    <row r="23" spans="1:11" ht="21" x14ac:dyDescent="0.25">
      <c r="A23" s="3" t="s">
        <v>122</v>
      </c>
      <c r="C23" s="4">
        <v>1150000000000</v>
      </c>
      <c r="E23" s="4">
        <v>0</v>
      </c>
      <c r="F23" s="4"/>
      <c r="G23" s="4">
        <v>0</v>
      </c>
      <c r="H23" s="4"/>
      <c r="I23" s="4">
        <v>1150000000000</v>
      </c>
      <c r="K23" s="9">
        <v>6.4403125542132154E-3</v>
      </c>
    </row>
    <row r="24" spans="1:11" ht="21" x14ac:dyDescent="0.25">
      <c r="A24" s="3" t="s">
        <v>130</v>
      </c>
      <c r="C24" s="4">
        <v>2000000000000</v>
      </c>
      <c r="E24" s="4">
        <v>0</v>
      </c>
      <c r="F24" s="4"/>
      <c r="G24" s="4">
        <v>0</v>
      </c>
      <c r="H24" s="4"/>
      <c r="I24" s="4">
        <v>2000000000000</v>
      </c>
      <c r="K24" s="9">
        <v>1.1200543572544724E-2</v>
      </c>
    </row>
    <row r="25" spans="1:11" ht="21" x14ac:dyDescent="0.25">
      <c r="A25" s="3" t="s">
        <v>132</v>
      </c>
      <c r="C25" s="4">
        <v>430000</v>
      </c>
      <c r="E25" s="4">
        <v>0</v>
      </c>
      <c r="F25" s="4"/>
      <c r="G25" s="4">
        <v>0</v>
      </c>
      <c r="H25" s="4"/>
      <c r="I25" s="4">
        <v>430000</v>
      </c>
      <c r="K25" s="9">
        <v>2.4081168680971153E-9</v>
      </c>
    </row>
    <row r="26" spans="1:11" ht="21" x14ac:dyDescent="0.25">
      <c r="A26" s="3" t="s">
        <v>105</v>
      </c>
      <c r="C26" s="4">
        <v>600000000000</v>
      </c>
      <c r="E26" s="4">
        <v>0</v>
      </c>
      <c r="F26" s="4"/>
      <c r="G26" s="4">
        <v>0</v>
      </c>
      <c r="H26" s="4"/>
      <c r="I26" s="4">
        <v>600000000000</v>
      </c>
      <c r="K26" s="9">
        <v>3.360163071763417E-3</v>
      </c>
    </row>
    <row r="27" spans="1:11" ht="21" x14ac:dyDescent="0.25">
      <c r="A27" s="3" t="s">
        <v>105</v>
      </c>
      <c r="C27" s="4">
        <v>1000000000000</v>
      </c>
      <c r="E27" s="4">
        <v>0</v>
      </c>
      <c r="F27" s="4"/>
      <c r="G27" s="4">
        <v>0</v>
      </c>
      <c r="H27" s="4"/>
      <c r="I27" s="4">
        <v>1000000000000</v>
      </c>
      <c r="K27" s="9">
        <v>5.6002717862723619E-3</v>
      </c>
    </row>
    <row r="28" spans="1:11" ht="21" x14ac:dyDescent="0.25">
      <c r="A28" s="3" t="s">
        <v>105</v>
      </c>
      <c r="C28" s="4">
        <v>1900000000000</v>
      </c>
      <c r="E28" s="4">
        <v>0</v>
      </c>
      <c r="F28" s="4"/>
      <c r="G28" s="4">
        <v>0</v>
      </c>
      <c r="H28" s="4"/>
      <c r="I28" s="4">
        <v>1900000000000</v>
      </c>
      <c r="K28" s="9">
        <v>1.0640516393917486E-2</v>
      </c>
    </row>
    <row r="29" spans="1:11" ht="21" x14ac:dyDescent="0.25">
      <c r="A29" s="3" t="s">
        <v>105</v>
      </c>
      <c r="C29" s="4">
        <v>235000000000</v>
      </c>
      <c r="E29" s="4">
        <v>0</v>
      </c>
      <c r="F29" s="4"/>
      <c r="G29" s="4">
        <v>0</v>
      </c>
      <c r="H29" s="4"/>
      <c r="I29" s="4">
        <v>235000000000</v>
      </c>
      <c r="K29" s="9">
        <v>1.3160638697740049E-3</v>
      </c>
    </row>
    <row r="30" spans="1:11" ht="21" x14ac:dyDescent="0.25">
      <c r="A30" s="3" t="s">
        <v>112</v>
      </c>
      <c r="C30" s="4">
        <v>700000000000</v>
      </c>
      <c r="E30" s="4">
        <v>0</v>
      </c>
      <c r="F30" s="4"/>
      <c r="G30" s="4">
        <v>700000000000</v>
      </c>
      <c r="H30" s="4"/>
      <c r="I30" s="4">
        <v>0</v>
      </c>
      <c r="K30" s="9">
        <v>0</v>
      </c>
    </row>
    <row r="31" spans="1:11" ht="21" x14ac:dyDescent="0.25">
      <c r="A31" s="3" t="s">
        <v>114</v>
      </c>
      <c r="C31" s="4">
        <v>8313202</v>
      </c>
      <c r="E31" s="4">
        <v>34024</v>
      </c>
      <c r="F31" s="4"/>
      <c r="G31" s="4">
        <v>0</v>
      </c>
      <c r="H31" s="4"/>
      <c r="I31" s="4">
        <v>8347226</v>
      </c>
      <c r="K31" s="9">
        <v>4.6746734261439098E-8</v>
      </c>
    </row>
    <row r="32" spans="1:11" ht="21" x14ac:dyDescent="0.25">
      <c r="A32" s="3" t="s">
        <v>112</v>
      </c>
      <c r="C32" s="4">
        <v>3250000000000</v>
      </c>
      <c r="E32" s="4">
        <v>0</v>
      </c>
      <c r="F32" s="4"/>
      <c r="G32" s="4">
        <v>3250000000000</v>
      </c>
      <c r="H32" s="4"/>
      <c r="I32" s="4">
        <v>0</v>
      </c>
      <c r="K32" s="9">
        <v>0</v>
      </c>
    </row>
    <row r="33" spans="1:11" ht="21" x14ac:dyDescent="0.25">
      <c r="A33" s="3" t="s">
        <v>120</v>
      </c>
      <c r="C33" s="4">
        <v>1950000000000</v>
      </c>
      <c r="E33" s="4">
        <v>0</v>
      </c>
      <c r="F33" s="4"/>
      <c r="G33" s="4">
        <v>1950000000000</v>
      </c>
      <c r="H33" s="4"/>
      <c r="I33" s="4">
        <v>0</v>
      </c>
      <c r="K33" s="9">
        <v>0</v>
      </c>
    </row>
    <row r="34" spans="1:11" ht="21" x14ac:dyDescent="0.25">
      <c r="A34" s="3" t="s">
        <v>112</v>
      </c>
      <c r="C34" s="4">
        <v>2400000000000</v>
      </c>
      <c r="E34" s="4">
        <v>0</v>
      </c>
      <c r="F34" s="4"/>
      <c r="G34" s="4">
        <v>2400000000000</v>
      </c>
      <c r="H34" s="4"/>
      <c r="I34" s="4">
        <v>0</v>
      </c>
      <c r="K34" s="9">
        <v>0</v>
      </c>
    </row>
    <row r="35" spans="1:11" ht="21" x14ac:dyDescent="0.25">
      <c r="A35" s="3" t="s">
        <v>116</v>
      </c>
      <c r="C35" s="4">
        <v>3750000000000</v>
      </c>
      <c r="E35" s="4">
        <v>0</v>
      </c>
      <c r="F35" s="4"/>
      <c r="G35" s="4">
        <v>0</v>
      </c>
      <c r="H35" s="4"/>
      <c r="I35" s="4">
        <v>3750000000000</v>
      </c>
      <c r="K35" s="9">
        <v>2.1001019198521355E-2</v>
      </c>
    </row>
    <row r="36" spans="1:11" ht="21" x14ac:dyDescent="0.25">
      <c r="A36" s="3" t="s">
        <v>105</v>
      </c>
      <c r="C36" s="4">
        <v>1000000000000</v>
      </c>
      <c r="E36" s="4">
        <v>0</v>
      </c>
      <c r="F36" s="4"/>
      <c r="G36" s="4">
        <v>0</v>
      </c>
      <c r="H36" s="4"/>
      <c r="I36" s="4">
        <v>1000000000000</v>
      </c>
      <c r="K36" s="9">
        <v>5.6002717862723619E-3</v>
      </c>
    </row>
    <row r="37" spans="1:11" ht="21" x14ac:dyDescent="0.25">
      <c r="A37" s="3" t="s">
        <v>105</v>
      </c>
      <c r="C37" s="4">
        <v>2500000000000</v>
      </c>
      <c r="E37" s="4">
        <v>0</v>
      </c>
      <c r="F37" s="4"/>
      <c r="G37" s="4">
        <v>0</v>
      </c>
      <c r="H37" s="4"/>
      <c r="I37" s="4">
        <v>2500000000000</v>
      </c>
      <c r="K37" s="9">
        <v>1.4000679465680904E-2</v>
      </c>
    </row>
    <row r="38" spans="1:11" ht="21" x14ac:dyDescent="0.25">
      <c r="A38" s="3" t="s">
        <v>105</v>
      </c>
      <c r="C38" s="4">
        <v>800000000000</v>
      </c>
      <c r="E38" s="4">
        <v>0</v>
      </c>
      <c r="F38" s="4"/>
      <c r="G38" s="4">
        <v>0</v>
      </c>
      <c r="H38" s="4"/>
      <c r="I38" s="4">
        <v>800000000000</v>
      </c>
      <c r="K38" s="9">
        <v>4.4802174290178888E-3</v>
      </c>
    </row>
    <row r="39" spans="1:11" ht="21" x14ac:dyDescent="0.25">
      <c r="A39" s="3" t="s">
        <v>105</v>
      </c>
      <c r="C39" s="4">
        <v>7000000000000</v>
      </c>
      <c r="E39" s="4">
        <v>0</v>
      </c>
      <c r="F39" s="4"/>
      <c r="G39" s="4">
        <v>0</v>
      </c>
      <c r="H39" s="4"/>
      <c r="I39" s="4">
        <v>7000000000000</v>
      </c>
      <c r="K39" s="9">
        <v>3.9201902503906531E-2</v>
      </c>
    </row>
    <row r="40" spans="1:11" ht="21" x14ac:dyDescent="0.25">
      <c r="A40" s="3" t="s">
        <v>105</v>
      </c>
      <c r="C40" s="4">
        <v>1200000000000</v>
      </c>
      <c r="E40" s="4">
        <v>0</v>
      </c>
      <c r="F40" s="4"/>
      <c r="G40" s="4">
        <v>0</v>
      </c>
      <c r="H40" s="4"/>
      <c r="I40" s="4">
        <v>1200000000000</v>
      </c>
      <c r="K40" s="9">
        <v>6.7203261435268341E-3</v>
      </c>
    </row>
    <row r="41" spans="1:11" ht="21" x14ac:dyDescent="0.25">
      <c r="A41" s="3" t="s">
        <v>148</v>
      </c>
      <c r="C41" s="4">
        <v>5000000000000</v>
      </c>
      <c r="E41" s="4">
        <v>0</v>
      </c>
      <c r="F41" s="4"/>
      <c r="G41" s="4">
        <v>0</v>
      </c>
      <c r="H41" s="4"/>
      <c r="I41" s="4">
        <v>5000000000000</v>
      </c>
      <c r="K41" s="9">
        <v>2.8001358931361808E-2</v>
      </c>
    </row>
    <row r="42" spans="1:11" ht="21" x14ac:dyDescent="0.25">
      <c r="A42" s="3" t="s">
        <v>150</v>
      </c>
      <c r="C42" s="4">
        <v>1900000000000</v>
      </c>
      <c r="E42" s="4">
        <v>0</v>
      </c>
      <c r="F42" s="4"/>
      <c r="G42" s="4">
        <v>0</v>
      </c>
      <c r="H42" s="4"/>
      <c r="I42" s="4">
        <v>1900000000000</v>
      </c>
      <c r="K42" s="9">
        <v>1.0640516393917486E-2</v>
      </c>
    </row>
    <row r="43" spans="1:11" ht="21" x14ac:dyDescent="0.25">
      <c r="A43" s="3" t="s">
        <v>152</v>
      </c>
      <c r="C43" s="4">
        <v>1000000000000</v>
      </c>
      <c r="E43" s="4">
        <v>0</v>
      </c>
      <c r="F43" s="4"/>
      <c r="G43" s="4">
        <v>0</v>
      </c>
      <c r="H43" s="4"/>
      <c r="I43" s="4">
        <v>1000000000000</v>
      </c>
      <c r="K43" s="9">
        <v>5.6002717862723619E-3</v>
      </c>
    </row>
    <row r="44" spans="1:11" ht="21" x14ac:dyDescent="0.25">
      <c r="A44" s="3" t="s">
        <v>154</v>
      </c>
      <c r="C44" s="4">
        <v>1800000000000</v>
      </c>
      <c r="E44" s="4">
        <v>0</v>
      </c>
      <c r="F44" s="4"/>
      <c r="G44" s="4">
        <v>0</v>
      </c>
      <c r="H44" s="4"/>
      <c r="I44" s="4">
        <v>1800000000000</v>
      </c>
      <c r="K44" s="9">
        <v>1.0080489215290251E-2</v>
      </c>
    </row>
    <row r="45" spans="1:11" ht="21" x14ac:dyDescent="0.25">
      <c r="A45" s="3" t="s">
        <v>156</v>
      </c>
      <c r="C45" s="4">
        <v>2140000000000</v>
      </c>
      <c r="E45" s="4">
        <v>0</v>
      </c>
      <c r="F45" s="4"/>
      <c r="G45" s="4">
        <v>0</v>
      </c>
      <c r="H45" s="4"/>
      <c r="I45" s="4">
        <v>2140000000000</v>
      </c>
      <c r="K45" s="9">
        <v>1.1984581622622854E-2</v>
      </c>
    </row>
    <row r="46" spans="1:11" ht="21" x14ac:dyDescent="0.25">
      <c r="A46" s="3" t="s">
        <v>156</v>
      </c>
      <c r="C46" s="4">
        <v>516828000000</v>
      </c>
      <c r="E46" s="4">
        <v>0</v>
      </c>
      <c r="F46" s="4"/>
      <c r="G46" s="4">
        <v>516828000000</v>
      </c>
      <c r="H46" s="4"/>
      <c r="I46" s="4">
        <v>0</v>
      </c>
      <c r="K46" s="9">
        <v>0</v>
      </c>
    </row>
    <row r="47" spans="1:11" ht="21" x14ac:dyDescent="0.25">
      <c r="A47" s="3" t="s">
        <v>105</v>
      </c>
      <c r="C47" s="4">
        <v>0</v>
      </c>
      <c r="E47" s="4">
        <v>2000000000000</v>
      </c>
      <c r="F47" s="4"/>
      <c r="G47" s="4">
        <v>0</v>
      </c>
      <c r="H47" s="4"/>
      <c r="I47" s="4">
        <v>2000000000000</v>
      </c>
      <c r="K47" s="9">
        <v>1.1200543572544724E-2</v>
      </c>
    </row>
    <row r="48" spans="1:11" ht="21" x14ac:dyDescent="0.25">
      <c r="A48" s="3" t="s">
        <v>160</v>
      </c>
      <c r="C48" s="4">
        <v>0</v>
      </c>
      <c r="E48" s="4">
        <v>5000000000000</v>
      </c>
      <c r="F48" s="4"/>
      <c r="G48" s="4">
        <v>0</v>
      </c>
      <c r="H48" s="4"/>
      <c r="I48" s="4">
        <v>5000000000000</v>
      </c>
      <c r="K48" s="9">
        <v>2.8001358931361808E-2</v>
      </c>
    </row>
    <row r="49" spans="1:11" ht="21" x14ac:dyDescent="0.25">
      <c r="A49" s="3" t="s">
        <v>116</v>
      </c>
      <c r="C49" s="4">
        <v>0</v>
      </c>
      <c r="E49" s="4">
        <v>5000000000000</v>
      </c>
      <c r="F49" s="4"/>
      <c r="G49" s="4">
        <v>0</v>
      </c>
      <c r="H49" s="4"/>
      <c r="I49" s="4">
        <v>5000000000000</v>
      </c>
      <c r="K49" s="9">
        <v>2.8001358931361808E-2</v>
      </c>
    </row>
    <row r="50" spans="1:11" ht="21" x14ac:dyDescent="0.25">
      <c r="A50" s="3" t="s">
        <v>109</v>
      </c>
      <c r="C50" s="4">
        <v>0</v>
      </c>
      <c r="E50" s="4">
        <v>2500000000000</v>
      </c>
      <c r="F50" s="4"/>
      <c r="G50" s="4">
        <v>0</v>
      </c>
      <c r="H50" s="4"/>
      <c r="I50" s="4">
        <v>2500000000000</v>
      </c>
      <c r="K50" s="9">
        <v>1.4000679465680904E-2</v>
      </c>
    </row>
    <row r="51" spans="1:11" ht="21" x14ac:dyDescent="0.25">
      <c r="A51" s="3" t="s">
        <v>164</v>
      </c>
      <c r="C51" s="4">
        <v>0</v>
      </c>
      <c r="E51" s="4">
        <v>1000000000000</v>
      </c>
      <c r="F51" s="4"/>
      <c r="G51" s="4">
        <v>0</v>
      </c>
      <c r="H51" s="4"/>
      <c r="I51" s="4">
        <v>1000000000000</v>
      </c>
      <c r="K51" s="9">
        <v>5.6002717862723619E-3</v>
      </c>
    </row>
    <row r="52" spans="1:11" ht="21" x14ac:dyDescent="0.25">
      <c r="A52" s="3" t="s">
        <v>156</v>
      </c>
      <c r="C52" s="4">
        <v>0</v>
      </c>
      <c r="E52" s="4">
        <v>750000000000</v>
      </c>
      <c r="F52" s="4"/>
      <c r="G52" s="4">
        <v>0</v>
      </c>
      <c r="H52" s="4"/>
      <c r="I52" s="4">
        <v>750000000000</v>
      </c>
      <c r="K52" s="9">
        <v>4.200203839704271E-3</v>
      </c>
    </row>
    <row r="53" spans="1:11" ht="21" x14ac:dyDescent="0.25">
      <c r="A53" s="3" t="s">
        <v>105</v>
      </c>
      <c r="C53" s="4">
        <v>0</v>
      </c>
      <c r="E53" s="4">
        <v>200000000000</v>
      </c>
      <c r="F53" s="4"/>
      <c r="G53" s="4">
        <v>0</v>
      </c>
      <c r="H53" s="4"/>
      <c r="I53" s="4">
        <v>200000000000</v>
      </c>
      <c r="K53" s="9">
        <v>1.1200543572544722E-3</v>
      </c>
    </row>
    <row r="54" spans="1:11" ht="21" x14ac:dyDescent="0.25">
      <c r="A54" s="3" t="s">
        <v>120</v>
      </c>
      <c r="C54" s="4">
        <v>0</v>
      </c>
      <c r="E54" s="4">
        <v>1300000000000</v>
      </c>
      <c r="F54" s="4"/>
      <c r="G54" s="4">
        <v>0</v>
      </c>
      <c r="H54" s="4"/>
      <c r="I54" s="4">
        <v>1300000000000</v>
      </c>
      <c r="K54" s="9">
        <v>7.2803533221540697E-3</v>
      </c>
    </row>
    <row r="55" spans="1:11" ht="21" x14ac:dyDescent="0.25">
      <c r="A55" s="3" t="s">
        <v>164</v>
      </c>
      <c r="C55" s="4">
        <v>0</v>
      </c>
      <c r="E55" s="4">
        <v>800000000000</v>
      </c>
      <c r="F55" s="4"/>
      <c r="G55" s="4">
        <v>0</v>
      </c>
      <c r="H55" s="4"/>
      <c r="I55" s="4">
        <v>800000000000</v>
      </c>
      <c r="K55" s="9">
        <v>4.4802174290178888E-3</v>
      </c>
    </row>
    <row r="56" spans="1:11" ht="21" x14ac:dyDescent="0.25">
      <c r="A56" s="3" t="s">
        <v>170</v>
      </c>
      <c r="C56" s="4">
        <v>0</v>
      </c>
      <c r="E56" s="4">
        <v>500000000000</v>
      </c>
      <c r="F56" s="4"/>
      <c r="G56" s="4">
        <v>0</v>
      </c>
      <c r="H56" s="4"/>
      <c r="I56" s="4">
        <v>500000000000</v>
      </c>
      <c r="K56" s="9">
        <v>2.8001358931361809E-3</v>
      </c>
    </row>
    <row r="57" spans="1:11" ht="21" x14ac:dyDescent="0.25">
      <c r="A57" s="3" t="s">
        <v>105</v>
      </c>
      <c r="C57" s="4">
        <v>0</v>
      </c>
      <c r="E57" s="4">
        <v>600000000000</v>
      </c>
      <c r="F57" s="4"/>
      <c r="G57" s="4">
        <v>0</v>
      </c>
      <c r="H57" s="4"/>
      <c r="I57" s="4">
        <v>600000000000</v>
      </c>
      <c r="K57" s="9">
        <v>3.360163071763417E-3</v>
      </c>
    </row>
    <row r="58" spans="1:11" ht="21.75" thickBot="1" x14ac:dyDescent="0.3">
      <c r="A58" s="3" t="s">
        <v>173</v>
      </c>
      <c r="C58" s="4">
        <v>0</v>
      </c>
      <c r="E58" s="4">
        <v>2250000000000</v>
      </c>
      <c r="F58" s="4"/>
      <c r="G58" s="4">
        <v>0</v>
      </c>
      <c r="H58" s="4"/>
      <c r="I58" s="4">
        <v>2250000000000</v>
      </c>
      <c r="K58" s="9">
        <v>1.2600611519112813E-2</v>
      </c>
    </row>
    <row r="59" spans="1:11" ht="21.75" thickBot="1" x14ac:dyDescent="0.3">
      <c r="A59" s="3" t="s">
        <v>25</v>
      </c>
      <c r="C59" s="5">
        <f>SUM(C8:C58)</f>
        <v>52513832656829</v>
      </c>
      <c r="D59" s="3"/>
      <c r="E59" s="5">
        <f>SUM(E8:E58)</f>
        <v>87874295589297</v>
      </c>
      <c r="F59" s="3"/>
      <c r="G59" s="5">
        <f>SUM(G8:G58)</f>
        <v>75607009021849</v>
      </c>
      <c r="H59" s="3"/>
      <c r="I59" s="5">
        <f>SUM(I8:I58)</f>
        <v>64781119224277</v>
      </c>
      <c r="J59" s="3"/>
      <c r="K59" s="16">
        <f>SUM(K8:K58)</f>
        <v>0.36279187427486448</v>
      </c>
    </row>
  </sheetData>
  <mergeCells count="12">
    <mergeCell ref="I7"/>
    <mergeCell ref="K7"/>
    <mergeCell ref="I6:K6"/>
    <mergeCell ref="A2:K2"/>
    <mergeCell ref="A3:K3"/>
    <mergeCell ref="A4:K4"/>
    <mergeCell ref="C7"/>
    <mergeCell ref="C6"/>
    <mergeCell ref="E7"/>
    <mergeCell ref="G7"/>
    <mergeCell ref="E6:G6"/>
    <mergeCell ref="A6:A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G18"/>
  <sheetViews>
    <sheetView rightToLeft="1" workbookViewId="0">
      <selection activeCell="G16" sqref="G16"/>
    </sheetView>
  </sheetViews>
  <sheetFormatPr defaultRowHeight="18.75" x14ac:dyDescent="0.25"/>
  <cols>
    <col min="1" max="1" width="36.28515625" style="1" bestFit="1" customWidth="1"/>
    <col min="2" max="2" width="1" style="1" customWidth="1"/>
    <col min="3" max="3" width="23" style="1" customWidth="1"/>
    <col min="4" max="4" width="1" style="1" customWidth="1"/>
    <col min="5" max="5" width="23" style="1" customWidth="1"/>
    <col min="6" max="6" width="1" style="1" customWidth="1"/>
    <col min="7" max="7" width="32" style="1" customWidth="1"/>
    <col min="8" max="8" width="1" style="1" customWidth="1"/>
    <col min="9" max="9" width="9.140625" style="1" customWidth="1"/>
    <col min="10" max="16384" width="9.140625" style="1"/>
  </cols>
  <sheetData>
    <row r="2" spans="1:7" ht="26.25" x14ac:dyDescent="0.25">
      <c r="A2" s="31" t="s">
        <v>0</v>
      </c>
      <c r="B2" s="31" t="s">
        <v>0</v>
      </c>
      <c r="C2" s="31" t="s">
        <v>0</v>
      </c>
      <c r="D2" s="31" t="s">
        <v>0</v>
      </c>
      <c r="E2" s="31" t="s">
        <v>0</v>
      </c>
      <c r="F2" s="31" t="s">
        <v>0</v>
      </c>
      <c r="G2" s="31" t="s">
        <v>0</v>
      </c>
    </row>
    <row r="3" spans="1:7" ht="26.25" x14ac:dyDescent="0.25">
      <c r="A3" s="31" t="s">
        <v>175</v>
      </c>
      <c r="B3" s="31" t="s">
        <v>175</v>
      </c>
      <c r="C3" s="31" t="s">
        <v>175</v>
      </c>
      <c r="D3" s="31" t="s">
        <v>175</v>
      </c>
      <c r="E3" s="31" t="s">
        <v>175</v>
      </c>
      <c r="F3" s="31" t="s">
        <v>175</v>
      </c>
      <c r="G3" s="31" t="s">
        <v>175</v>
      </c>
    </row>
    <row r="4" spans="1:7" ht="26.25" x14ac:dyDescent="0.25">
      <c r="A4" s="31" t="s">
        <v>2</v>
      </c>
      <c r="B4" s="31" t="s">
        <v>2</v>
      </c>
      <c r="C4" s="31" t="s">
        <v>2</v>
      </c>
      <c r="D4" s="31" t="s">
        <v>2</v>
      </c>
      <c r="E4" s="31" t="s">
        <v>2</v>
      </c>
      <c r="F4" s="31" t="s">
        <v>2</v>
      </c>
      <c r="G4" s="31" t="s">
        <v>2</v>
      </c>
    </row>
    <row r="6" spans="1:7" ht="26.25" x14ac:dyDescent="0.25">
      <c r="A6" s="30" t="s">
        <v>179</v>
      </c>
      <c r="C6" s="30" t="s">
        <v>102</v>
      </c>
      <c r="E6" s="30" t="s">
        <v>244</v>
      </c>
      <c r="G6" s="30" t="s">
        <v>13</v>
      </c>
    </row>
    <row r="7" spans="1:7" ht="21" x14ac:dyDescent="0.25">
      <c r="A7" s="3" t="s">
        <v>352</v>
      </c>
      <c r="C7" s="4">
        <f>+'سرمایه‌گذاری در سهام'!I19</f>
        <v>712004837845</v>
      </c>
      <c r="E7" s="9">
        <f>+C7/$C$12</f>
        <v>0.15602938029330779</v>
      </c>
      <c r="G7" s="9">
        <v>3.9874206050727811E-3</v>
      </c>
    </row>
    <row r="8" spans="1:7" ht="21" x14ac:dyDescent="0.25">
      <c r="A8" s="3" t="s">
        <v>390</v>
      </c>
      <c r="C8" s="4">
        <f>+'سرمایه‌گذاری در صندوق'!I12</f>
        <v>-33710603741</v>
      </c>
      <c r="E8" s="9">
        <f t="shared" ref="E8:E11" si="0">+C8/$C$12</f>
        <v>-7.3873720113212717E-3</v>
      </c>
      <c r="G8" s="9">
        <v>-1.8878854302892983E-4</v>
      </c>
    </row>
    <row r="9" spans="1:7" ht="21" x14ac:dyDescent="0.25">
      <c r="A9" s="3" t="s">
        <v>353</v>
      </c>
      <c r="C9" s="4">
        <f>+'سرمایه‌گذاری در اوراق بهادار'!I94</f>
        <v>1193409855758</v>
      </c>
      <c r="E9" s="9">
        <f t="shared" si="0"/>
        <v>0.26152490872594736</v>
      </c>
      <c r="G9" s="9">
        <v>6.6834195446608957E-3</v>
      </c>
    </row>
    <row r="10" spans="1:7" ht="21" x14ac:dyDescent="0.25">
      <c r="A10" s="3" t="s">
        <v>354</v>
      </c>
      <c r="C10" s="4">
        <f>+'درآمد سپرده بانکی'!E155</f>
        <v>1698006339905</v>
      </c>
      <c r="E10" s="9">
        <f t="shared" si="0"/>
        <v>0.37210263591939358</v>
      </c>
      <c r="G10" s="9">
        <v>9.5092969982815689E-3</v>
      </c>
    </row>
    <row r="11" spans="1:7" ht="21.75" thickBot="1" x14ac:dyDescent="0.3">
      <c r="A11" s="3" t="s">
        <v>391</v>
      </c>
      <c r="C11" s="4">
        <f>+'سایر درآمدها'!C11</f>
        <v>993563720951</v>
      </c>
      <c r="E11" s="9">
        <f t="shared" si="0"/>
        <v>0.2177304470726725</v>
      </c>
      <c r="G11" s="9">
        <v>5.5642268743056706E-3</v>
      </c>
    </row>
    <row r="12" spans="1:7" ht="21.75" thickBot="1" x14ac:dyDescent="0.3">
      <c r="A12" s="3" t="s">
        <v>25</v>
      </c>
      <c r="C12" s="5">
        <f>SUM(C7:C11)</f>
        <v>4563274150718</v>
      </c>
      <c r="D12" s="3"/>
      <c r="E12" s="15">
        <f>SUM(E7:E11)</f>
        <v>0.99999999999999989</v>
      </c>
      <c r="F12" s="3"/>
      <c r="G12" s="15">
        <f>SUM(G7:G11)</f>
        <v>2.5555575479291989E-2</v>
      </c>
    </row>
    <row r="13" spans="1:7" ht="19.5" thickTop="1" x14ac:dyDescent="0.25"/>
    <row r="14" spans="1:7" x14ac:dyDescent="0.45">
      <c r="C14" s="28"/>
    </row>
    <row r="15" spans="1:7" x14ac:dyDescent="0.45">
      <c r="C15" s="29"/>
    </row>
    <row r="16" spans="1:7" x14ac:dyDescent="0.25">
      <c r="C16" s="4"/>
    </row>
    <row r="17" spans="3:7" x14ac:dyDescent="0.25">
      <c r="C17" s="4"/>
    </row>
    <row r="18" spans="3:7" x14ac:dyDescent="0.45">
      <c r="C18" s="4"/>
      <c r="G18" s="18"/>
    </row>
  </sheetData>
  <mergeCells count="7">
    <mergeCell ref="A6"/>
    <mergeCell ref="C6"/>
    <mergeCell ref="E6"/>
    <mergeCell ref="G6"/>
    <mergeCell ref="A2:G2"/>
    <mergeCell ref="A3:G3"/>
    <mergeCell ref="A4:G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22"/>
  <sheetViews>
    <sheetView rightToLeft="1" workbookViewId="0">
      <selection activeCell="E12" sqref="E12"/>
    </sheetView>
  </sheetViews>
  <sheetFormatPr defaultRowHeight="18.75" x14ac:dyDescent="0.25"/>
  <cols>
    <col min="1" max="1" width="36.28515625" style="1" customWidth="1"/>
    <col min="2" max="2" width="1" style="1" customWidth="1"/>
    <col min="3" max="3" width="22" style="1" customWidth="1"/>
    <col min="4" max="4" width="1" style="1" customWidth="1"/>
    <col min="5" max="5" width="22" style="1" customWidth="1"/>
    <col min="6" max="6" width="1" style="1" customWidth="1"/>
    <col min="7" max="7" width="22" style="1" customWidth="1"/>
    <col min="8" max="8" width="1" style="1" customWidth="1"/>
    <col min="9" max="9" width="22" style="1" customWidth="1"/>
    <col min="10" max="10" width="1" style="1" customWidth="1"/>
    <col min="11" max="11" width="23" style="1" customWidth="1"/>
    <col min="12" max="12" width="1" style="1" customWidth="1"/>
    <col min="13" max="13" width="22" style="1" customWidth="1"/>
    <col min="14" max="14" width="1" style="1" customWidth="1"/>
    <col min="15" max="15" width="22" style="1" customWidth="1"/>
    <col min="16" max="16" width="1" style="1" customWidth="1"/>
    <col min="17" max="17" width="22" style="1" customWidth="1"/>
    <col min="18" max="18" width="1" style="1" customWidth="1"/>
    <col min="19" max="19" width="22" style="1" customWidth="1"/>
    <col min="20" max="20" width="1" style="1" customWidth="1"/>
    <col min="21" max="21" width="23" style="1" customWidth="1"/>
    <col min="22" max="22" width="1" style="1" customWidth="1"/>
    <col min="23" max="23" width="9.140625" style="1" customWidth="1"/>
    <col min="24" max="16384" width="9.140625" style="1"/>
  </cols>
  <sheetData>
    <row r="2" spans="1:21" ht="26.25" x14ac:dyDescent="0.25">
      <c r="A2" s="31" t="s">
        <v>0</v>
      </c>
      <c r="B2" s="31" t="s">
        <v>0</v>
      </c>
      <c r="C2" s="31" t="s">
        <v>0</v>
      </c>
      <c r="D2" s="31" t="s">
        <v>0</v>
      </c>
      <c r="E2" s="31" t="s">
        <v>0</v>
      </c>
      <c r="F2" s="31" t="s">
        <v>0</v>
      </c>
      <c r="G2" s="31" t="s">
        <v>0</v>
      </c>
      <c r="H2" s="31" t="s">
        <v>0</v>
      </c>
      <c r="I2" s="31" t="s">
        <v>0</v>
      </c>
      <c r="J2" s="31" t="s">
        <v>0</v>
      </c>
      <c r="K2" s="31" t="s">
        <v>0</v>
      </c>
      <c r="L2" s="31" t="s">
        <v>0</v>
      </c>
      <c r="M2" s="31" t="s">
        <v>0</v>
      </c>
      <c r="N2" s="31" t="s">
        <v>0</v>
      </c>
      <c r="O2" s="31" t="s">
        <v>0</v>
      </c>
      <c r="P2" s="31" t="s">
        <v>0</v>
      </c>
      <c r="Q2" s="31" t="s">
        <v>0</v>
      </c>
      <c r="R2" s="31" t="s">
        <v>0</v>
      </c>
      <c r="S2" s="31" t="s">
        <v>0</v>
      </c>
      <c r="T2" s="31" t="s">
        <v>0</v>
      </c>
      <c r="U2" s="31" t="s">
        <v>0</v>
      </c>
    </row>
    <row r="3" spans="1:21" ht="26.25" x14ac:dyDescent="0.25">
      <c r="A3" s="31" t="s">
        <v>175</v>
      </c>
      <c r="B3" s="31" t="s">
        <v>175</v>
      </c>
      <c r="C3" s="31" t="s">
        <v>175</v>
      </c>
      <c r="D3" s="31" t="s">
        <v>175</v>
      </c>
      <c r="E3" s="31" t="s">
        <v>175</v>
      </c>
      <c r="F3" s="31" t="s">
        <v>175</v>
      </c>
      <c r="G3" s="31" t="s">
        <v>175</v>
      </c>
      <c r="H3" s="31" t="s">
        <v>175</v>
      </c>
      <c r="I3" s="31" t="s">
        <v>175</v>
      </c>
      <c r="J3" s="31" t="s">
        <v>175</v>
      </c>
      <c r="K3" s="31" t="s">
        <v>175</v>
      </c>
      <c r="L3" s="31" t="s">
        <v>175</v>
      </c>
      <c r="M3" s="31" t="s">
        <v>175</v>
      </c>
      <c r="N3" s="31" t="s">
        <v>175</v>
      </c>
      <c r="O3" s="31" t="s">
        <v>175</v>
      </c>
      <c r="P3" s="31" t="s">
        <v>175</v>
      </c>
      <c r="Q3" s="31" t="s">
        <v>175</v>
      </c>
      <c r="R3" s="31" t="s">
        <v>175</v>
      </c>
      <c r="S3" s="31" t="s">
        <v>175</v>
      </c>
      <c r="T3" s="31" t="s">
        <v>175</v>
      </c>
      <c r="U3" s="31" t="s">
        <v>175</v>
      </c>
    </row>
    <row r="4" spans="1:21" ht="26.25" x14ac:dyDescent="0.25">
      <c r="A4" s="31" t="s">
        <v>2</v>
      </c>
      <c r="B4" s="31" t="s">
        <v>2</v>
      </c>
      <c r="C4" s="31" t="s">
        <v>2</v>
      </c>
      <c r="D4" s="31" t="s">
        <v>2</v>
      </c>
      <c r="E4" s="31" t="s">
        <v>2</v>
      </c>
      <c r="F4" s="31" t="s">
        <v>2</v>
      </c>
      <c r="G4" s="31" t="s">
        <v>2</v>
      </c>
      <c r="H4" s="31" t="s">
        <v>2</v>
      </c>
      <c r="I4" s="31" t="s">
        <v>2</v>
      </c>
      <c r="J4" s="31" t="s">
        <v>2</v>
      </c>
      <c r="K4" s="31" t="s">
        <v>2</v>
      </c>
      <c r="L4" s="31" t="s">
        <v>2</v>
      </c>
      <c r="M4" s="31" t="s">
        <v>2</v>
      </c>
      <c r="N4" s="31" t="s">
        <v>2</v>
      </c>
      <c r="O4" s="31" t="s">
        <v>2</v>
      </c>
      <c r="P4" s="31" t="s">
        <v>2</v>
      </c>
      <c r="Q4" s="31" t="s">
        <v>2</v>
      </c>
      <c r="R4" s="31" t="s">
        <v>2</v>
      </c>
      <c r="S4" s="31" t="s">
        <v>2</v>
      </c>
      <c r="T4" s="31" t="s">
        <v>2</v>
      </c>
      <c r="U4" s="31" t="s">
        <v>2</v>
      </c>
    </row>
    <row r="6" spans="1:21" ht="26.25" x14ac:dyDescent="0.25">
      <c r="A6" s="30" t="s">
        <v>3</v>
      </c>
      <c r="C6" s="30" t="s">
        <v>177</v>
      </c>
      <c r="D6" s="30" t="s">
        <v>177</v>
      </c>
      <c r="E6" s="30" t="s">
        <v>177</v>
      </c>
      <c r="F6" s="30" t="s">
        <v>177</v>
      </c>
      <c r="G6" s="30" t="s">
        <v>177</v>
      </c>
      <c r="H6" s="30" t="s">
        <v>177</v>
      </c>
      <c r="I6" s="30" t="s">
        <v>177</v>
      </c>
      <c r="J6" s="30" t="s">
        <v>177</v>
      </c>
      <c r="K6" s="30" t="s">
        <v>177</v>
      </c>
      <c r="M6" s="30" t="s">
        <v>178</v>
      </c>
      <c r="N6" s="30" t="s">
        <v>178</v>
      </c>
      <c r="O6" s="30" t="s">
        <v>178</v>
      </c>
      <c r="P6" s="30" t="s">
        <v>178</v>
      </c>
      <c r="Q6" s="30" t="s">
        <v>178</v>
      </c>
      <c r="R6" s="30" t="s">
        <v>178</v>
      </c>
      <c r="S6" s="30" t="s">
        <v>178</v>
      </c>
      <c r="T6" s="30" t="s">
        <v>178</v>
      </c>
      <c r="U6" s="30" t="s">
        <v>178</v>
      </c>
    </row>
    <row r="7" spans="1:21" ht="27" thickBot="1" x14ac:dyDescent="0.3">
      <c r="A7" s="30" t="s">
        <v>3</v>
      </c>
      <c r="C7" s="30" t="s">
        <v>241</v>
      </c>
      <c r="E7" s="30" t="s">
        <v>242</v>
      </c>
      <c r="G7" s="30" t="s">
        <v>243</v>
      </c>
      <c r="I7" s="30" t="s">
        <v>102</v>
      </c>
      <c r="K7" s="30" t="s">
        <v>244</v>
      </c>
      <c r="M7" s="30" t="s">
        <v>241</v>
      </c>
      <c r="O7" s="30" t="s">
        <v>242</v>
      </c>
      <c r="Q7" s="30" t="s">
        <v>243</v>
      </c>
      <c r="S7" s="30" t="s">
        <v>102</v>
      </c>
      <c r="U7" s="30" t="s">
        <v>244</v>
      </c>
    </row>
    <row r="8" spans="1:21" ht="21" x14ac:dyDescent="0.25">
      <c r="A8" s="3" t="s">
        <v>18</v>
      </c>
      <c r="C8" s="4">
        <v>0</v>
      </c>
      <c r="E8" s="4">
        <f>IFERROR(VLOOKUP(A8,'درآمد ناشی از تغییر قیمت اوراق'!A:Q,9,0),0)</f>
        <v>49959325034</v>
      </c>
      <c r="G8" s="4">
        <v>-14812</v>
      </c>
      <c r="I8" s="4">
        <f>+G8+E8+C8</f>
        <v>49959310222</v>
      </c>
      <c r="K8" s="9">
        <f>+I8/$I$19</f>
        <v>7.0167093770331798E-2</v>
      </c>
      <c r="M8" s="4">
        <v>0</v>
      </c>
      <c r="O8" s="4">
        <f>IFERROR(VLOOKUP(A8,'درآمد ناشی از تغییر قیمت اوراق'!A:Q,17,0),0)</f>
        <v>298063336093</v>
      </c>
      <c r="Q8" s="4">
        <f>IFERROR(VLOOKUP(A8,'درآمد ناشی از فروش'!A:Q,17,0),0)</f>
        <v>-14812</v>
      </c>
      <c r="S8" s="4">
        <f>+Q8+O8+M8</f>
        <v>298063321281</v>
      </c>
      <c r="U8" s="9">
        <f>+S8/$S$19</f>
        <v>0.16775090906410428</v>
      </c>
    </row>
    <row r="9" spans="1:21" ht="21" x14ac:dyDescent="0.25">
      <c r="A9" s="3" t="s">
        <v>24</v>
      </c>
      <c r="C9" s="4">
        <v>0</v>
      </c>
      <c r="E9" s="4">
        <f>IFERROR(VLOOKUP(A9,'درآمد ناشی از تغییر قیمت اوراق'!A:Q,9,0),0)</f>
        <v>0</v>
      </c>
      <c r="G9" s="4">
        <v>169</v>
      </c>
      <c r="I9" s="4">
        <f t="shared" ref="I9:I18" si="0">+G9+E9+C9</f>
        <v>169</v>
      </c>
      <c r="K9" s="9">
        <f t="shared" ref="K9:K18" si="1">+I9/$I$19</f>
        <v>2.373579377796173E-10</v>
      </c>
      <c r="M9" s="4">
        <v>0</v>
      </c>
      <c r="O9" s="4">
        <f>IFERROR(VLOOKUP(A9,'درآمد ناشی از تغییر قیمت اوراق'!A:Q,17,0),0)</f>
        <v>0</v>
      </c>
      <c r="Q9" s="4">
        <f>IFERROR(VLOOKUP(A9,'درآمد ناشی از فروش'!A:Q,17,0),0)</f>
        <v>5251266320</v>
      </c>
      <c r="S9" s="4">
        <f t="shared" ref="S9:S18" si="2">+Q9+O9+M9</f>
        <v>5251266320</v>
      </c>
      <c r="U9" s="9">
        <f t="shared" ref="U9:U18" si="3">+S9/$S$19</f>
        <v>2.9554280450603924E-3</v>
      </c>
    </row>
    <row r="10" spans="1:21" ht="21" x14ac:dyDescent="0.25">
      <c r="A10" s="3" t="s">
        <v>223</v>
      </c>
      <c r="C10" s="4">
        <v>0</v>
      </c>
      <c r="E10" s="4">
        <f>IFERROR(VLOOKUP(A10,'درآمد ناشی از تغییر قیمت اوراق'!A:Q,9,0),0)</f>
        <v>0</v>
      </c>
      <c r="G10" s="4">
        <v>0</v>
      </c>
      <c r="I10" s="4">
        <f t="shared" si="0"/>
        <v>0</v>
      </c>
      <c r="K10" s="9">
        <f t="shared" si="1"/>
        <v>0</v>
      </c>
      <c r="M10" s="4">
        <v>53483250</v>
      </c>
      <c r="O10" s="4">
        <f>IFERROR(VLOOKUP(A10,'درآمد ناشی از تغییر قیمت اوراق'!A:Q,17,0),0)</f>
        <v>0</v>
      </c>
      <c r="Q10" s="4">
        <f>IFERROR(VLOOKUP(A10,'درآمد ناشی از فروش'!A:Q,17,0),0)</f>
        <v>28152159</v>
      </c>
      <c r="S10" s="4">
        <f t="shared" si="2"/>
        <v>81635409</v>
      </c>
      <c r="U10" s="9">
        <f t="shared" si="3"/>
        <v>4.5944646972042271E-5</v>
      </c>
    </row>
    <row r="11" spans="1:21" ht="21" x14ac:dyDescent="0.25">
      <c r="A11" s="3" t="s">
        <v>221</v>
      </c>
      <c r="C11" s="4">
        <v>0</v>
      </c>
      <c r="E11" s="4">
        <f>IFERROR(VLOOKUP(A11,'درآمد ناشی از تغییر قیمت اوراق'!A:Q,9,0),0)</f>
        <v>0</v>
      </c>
      <c r="G11" s="4">
        <v>0</v>
      </c>
      <c r="I11" s="4">
        <f t="shared" si="0"/>
        <v>0</v>
      </c>
      <c r="K11" s="9">
        <f t="shared" si="1"/>
        <v>0</v>
      </c>
      <c r="M11" s="4">
        <v>301165000000</v>
      </c>
      <c r="O11" s="4">
        <f>IFERROR(VLOOKUP(A11,'درآمد ناشی از تغییر قیمت اوراق'!A:Q,17,0),0)</f>
        <v>0</v>
      </c>
      <c r="Q11" s="4">
        <f>IFERROR(VLOOKUP(A11,'درآمد ناشی از فروش'!A:Q,17,0),0)</f>
        <v>0</v>
      </c>
      <c r="S11" s="4">
        <f t="shared" si="2"/>
        <v>301165000000</v>
      </c>
      <c r="U11" s="9">
        <f t="shared" si="3"/>
        <v>0.16949654291969202</v>
      </c>
    </row>
    <row r="12" spans="1:21" ht="21" x14ac:dyDescent="0.25">
      <c r="A12" s="3" t="s">
        <v>22</v>
      </c>
      <c r="C12" s="4">
        <v>0</v>
      </c>
      <c r="E12" s="4">
        <f>IFERROR(VLOOKUP(A12,'درآمد ناشی از تغییر قیمت اوراق'!A:Q,9,0),0)</f>
        <v>5758583418</v>
      </c>
      <c r="G12" s="4">
        <v>0</v>
      </c>
      <c r="I12" s="4">
        <f t="shared" si="0"/>
        <v>5758583418</v>
      </c>
      <c r="K12" s="9">
        <f t="shared" si="1"/>
        <v>8.08784310430994E-3</v>
      </c>
      <c r="M12" s="4">
        <v>0</v>
      </c>
      <c r="O12" s="4">
        <f>IFERROR(VLOOKUP(A12,'درآمد ناشی از تغییر قیمت اوراق'!A:Q,17,0),0)</f>
        <v>5758583418</v>
      </c>
      <c r="Q12" s="4">
        <f>IFERROR(VLOOKUP(A12,'درآمد ناشی از فروش'!A:Q,17,0),0)</f>
        <v>0</v>
      </c>
      <c r="S12" s="4">
        <f t="shared" si="2"/>
        <v>5758583418</v>
      </c>
      <c r="U12" s="9">
        <f t="shared" si="3"/>
        <v>3.2409475917376312E-3</v>
      </c>
    </row>
    <row r="13" spans="1:21" ht="21" x14ac:dyDescent="0.25">
      <c r="A13" s="3" t="s">
        <v>19</v>
      </c>
      <c r="C13" s="4">
        <v>0</v>
      </c>
      <c r="E13" s="4">
        <f>IFERROR(VLOOKUP(A13,'درآمد ناشی از تغییر قیمت اوراق'!A:Q,9,0),0)</f>
        <v>-730818854</v>
      </c>
      <c r="G13" s="4">
        <v>0</v>
      </c>
      <c r="I13" s="4">
        <f t="shared" si="0"/>
        <v>-730818854</v>
      </c>
      <c r="K13" s="9">
        <f t="shared" si="1"/>
        <v>-1.0264240004491314E-3</v>
      </c>
      <c r="M13" s="4">
        <v>0</v>
      </c>
      <c r="O13" s="4">
        <f>IFERROR(VLOOKUP(A13,'درآمد ناشی از تغییر قیمت اوراق'!A:Q,17,0),0)</f>
        <v>-16523997521</v>
      </c>
      <c r="Q13" s="4">
        <f>IFERROR(VLOOKUP(A13,'درآمد ناشی از فروش'!A:Q,17,0),0)</f>
        <v>0</v>
      </c>
      <c r="S13" s="4">
        <f t="shared" si="2"/>
        <v>-16523997521</v>
      </c>
      <c r="U13" s="9">
        <f t="shared" si="3"/>
        <v>-9.2997541381736291E-3</v>
      </c>
    </row>
    <row r="14" spans="1:21" ht="21" x14ac:dyDescent="0.25">
      <c r="A14" s="3" t="s">
        <v>388</v>
      </c>
      <c r="C14" s="4">
        <v>0</v>
      </c>
      <c r="E14" s="4">
        <v>0</v>
      </c>
      <c r="G14" s="4">
        <v>0</v>
      </c>
      <c r="I14" s="4">
        <f t="shared" si="0"/>
        <v>0</v>
      </c>
      <c r="K14" s="9">
        <f t="shared" si="1"/>
        <v>0</v>
      </c>
      <c r="M14" s="4">
        <v>0</v>
      </c>
      <c r="O14" s="4">
        <v>0</v>
      </c>
      <c r="Q14" s="4">
        <f>IFERROR(VLOOKUP(A14,'درآمد ناشی از فروش'!A:Q,17,0),0)</f>
        <v>95173222566</v>
      </c>
      <c r="S14" s="4">
        <f t="shared" si="2"/>
        <v>95173222566</v>
      </c>
      <c r="U14" s="9">
        <f t="shared" si="3"/>
        <v>5.3563768045634182E-2</v>
      </c>
    </row>
    <row r="15" spans="1:21" ht="21" x14ac:dyDescent="0.25">
      <c r="A15" s="3" t="s">
        <v>389</v>
      </c>
      <c r="C15" s="4">
        <v>0</v>
      </c>
      <c r="E15" s="4">
        <v>0</v>
      </c>
      <c r="G15" s="4">
        <v>0</v>
      </c>
      <c r="I15" s="4">
        <f t="shared" si="0"/>
        <v>0</v>
      </c>
      <c r="K15" s="9">
        <f t="shared" si="1"/>
        <v>0</v>
      </c>
      <c r="M15" s="4">
        <v>0</v>
      </c>
      <c r="O15" s="4">
        <v>0</v>
      </c>
      <c r="Q15" s="4">
        <f>IFERROR(VLOOKUP(A15,'درآمد ناشی از فروش'!A:Q,17,0),0)</f>
        <v>334978986098</v>
      </c>
      <c r="S15" s="4">
        <f t="shared" si="2"/>
        <v>334978986098</v>
      </c>
      <c r="U15" s="9">
        <f t="shared" si="3"/>
        <v>0.18852715320291058</v>
      </c>
    </row>
    <row r="16" spans="1:21" ht="21" x14ac:dyDescent="0.25">
      <c r="A16" s="3" t="s">
        <v>383</v>
      </c>
      <c r="C16" s="1">
        <v>0</v>
      </c>
      <c r="E16" s="4">
        <v>0</v>
      </c>
      <c r="G16" s="4">
        <v>0</v>
      </c>
      <c r="I16" s="4">
        <f t="shared" si="0"/>
        <v>0</v>
      </c>
      <c r="K16" s="9">
        <f t="shared" si="1"/>
        <v>0</v>
      </c>
      <c r="M16" s="4">
        <v>1753</v>
      </c>
      <c r="O16" s="4">
        <f>IFERROR(VLOOKUP(A16,'درآمد ناشی از تغییر قیمت اوراق'!A:Q,17,0),0)</f>
        <v>0</v>
      </c>
      <c r="Q16" s="4">
        <f>IFERROR(VLOOKUP(A16,'درآمد ناشی از فروش'!A:Q,17,0),0)</f>
        <v>68976536514</v>
      </c>
      <c r="S16" s="4">
        <f t="shared" si="2"/>
        <v>68976538267</v>
      </c>
      <c r="U16" s="9">
        <f t="shared" si="3"/>
        <v>3.8820197495805765E-2</v>
      </c>
    </row>
    <row r="17" spans="1:21" ht="21" x14ac:dyDescent="0.25">
      <c r="A17" s="3" t="s">
        <v>20</v>
      </c>
      <c r="C17" s="4">
        <v>0</v>
      </c>
      <c r="E17" s="4">
        <f>IFERROR(VLOOKUP(A17,'درآمد ناشی از تغییر قیمت اوراق'!A:Q,9,0),0)</f>
        <v>60656559833</v>
      </c>
      <c r="G17" s="4">
        <v>0</v>
      </c>
      <c r="I17" s="4">
        <f t="shared" si="0"/>
        <v>60656559833</v>
      </c>
      <c r="K17" s="9">
        <f t="shared" si="1"/>
        <v>8.5191218667259441E-2</v>
      </c>
      <c r="M17" s="4">
        <v>0</v>
      </c>
      <c r="O17" s="4">
        <f>IFERROR(VLOOKUP(A17,'درآمد ناشی از تغییر قیمت اوراق'!A:Q,17,0),0)</f>
        <v>259322660393</v>
      </c>
      <c r="Q17" s="4">
        <f>IFERROR(VLOOKUP(A17,'درآمد ناشی از فروش'!A:Q,17,0),0)</f>
        <v>0</v>
      </c>
      <c r="S17" s="4">
        <f t="shared" si="2"/>
        <v>259322660393</v>
      </c>
      <c r="U17" s="9">
        <f t="shared" si="3"/>
        <v>0.14594755179835253</v>
      </c>
    </row>
    <row r="18" spans="1:21" ht="21" x14ac:dyDescent="0.25">
      <c r="A18" s="3" t="s">
        <v>15</v>
      </c>
      <c r="C18" s="4">
        <v>0</v>
      </c>
      <c r="E18" s="4">
        <f>IFERROR(VLOOKUP(A18,'درآمد ناشی از تغییر قیمت اوراق'!A:Q,9,0),0)</f>
        <v>596361203057</v>
      </c>
      <c r="G18" s="4">
        <v>0</v>
      </c>
      <c r="I18" s="4">
        <f t="shared" si="0"/>
        <v>596361203057</v>
      </c>
      <c r="K18" s="9">
        <f t="shared" si="1"/>
        <v>0.83758026822119003</v>
      </c>
      <c r="M18" s="4">
        <v>0</v>
      </c>
      <c r="O18" s="4">
        <f>IFERROR(VLOOKUP(A18,'درآمد ناشی از تغییر قیمت اوراق'!A:Q,17,0),0)</f>
        <v>424573684138</v>
      </c>
      <c r="Q18" s="4">
        <f>IFERROR(VLOOKUP(A18,'درآمد ناشی از فروش'!A:Q,17,0),0)</f>
        <v>0</v>
      </c>
      <c r="S18" s="4">
        <f t="shared" si="2"/>
        <v>424573684138</v>
      </c>
      <c r="U18" s="9">
        <f t="shared" si="3"/>
        <v>0.2389513113279042</v>
      </c>
    </row>
    <row r="19" spans="1:21" ht="21" x14ac:dyDescent="0.25">
      <c r="A19" s="3" t="s">
        <v>25</v>
      </c>
      <c r="C19" s="5">
        <f>SUM(C8:C18)</f>
        <v>0</v>
      </c>
      <c r="D19" s="3"/>
      <c r="E19" s="5">
        <f>SUM(E8:E18)</f>
        <v>712004852488</v>
      </c>
      <c r="F19" s="3"/>
      <c r="G19" s="5">
        <f>SUM(G8:G18)</f>
        <v>-14643</v>
      </c>
      <c r="H19" s="3"/>
      <c r="I19" s="5">
        <f>SUM(I8:I18)</f>
        <v>712004837845</v>
      </c>
      <c r="J19" s="3"/>
      <c r="K19" s="15">
        <f>SUM(K8:K18)</f>
        <v>1</v>
      </c>
      <c r="L19" s="3"/>
      <c r="M19" s="5">
        <f>SUM(M8:M18)</f>
        <v>301218485003</v>
      </c>
      <c r="N19" s="3"/>
      <c r="O19" s="5">
        <f>SUM(O8:O18)</f>
        <v>971194266521</v>
      </c>
      <c r="P19" s="3"/>
      <c r="Q19" s="5">
        <f>SUM(Q8:Q18)</f>
        <v>504408148845</v>
      </c>
      <c r="R19" s="3"/>
      <c r="S19" s="5">
        <f>SUM(S8:S18)</f>
        <v>1776820900369</v>
      </c>
      <c r="T19" s="3"/>
      <c r="U19" s="15">
        <f>SUM(U8:U18)</f>
        <v>1</v>
      </c>
    </row>
    <row r="20" spans="1:21" ht="19.5" thickTop="1" x14ac:dyDescent="0.25">
      <c r="Q20" s="4"/>
    </row>
    <row r="21" spans="1:21" ht="24.75" x14ac:dyDescent="0.25">
      <c r="A21" s="3"/>
      <c r="E21" s="17"/>
      <c r="G21" s="4"/>
      <c r="M21" s="4"/>
      <c r="O21" s="4"/>
      <c r="Q21" s="4"/>
    </row>
    <row r="22" spans="1:21" x14ac:dyDescent="0.25">
      <c r="E22" s="4"/>
      <c r="G22" s="4"/>
      <c r="M22" s="4"/>
      <c r="O22" s="4"/>
    </row>
  </sheetData>
  <mergeCells count="16">
    <mergeCell ref="S7"/>
    <mergeCell ref="U7"/>
    <mergeCell ref="M6:U6"/>
    <mergeCell ref="A2:U2"/>
    <mergeCell ref="A3:U3"/>
    <mergeCell ref="A4:U4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conditionalFormatting sqref="A21">
    <cfRule type="duplicateValues" dxfId="1" priority="2"/>
  </conditionalFormatting>
  <conditionalFormatting sqref="A15">
    <cfRule type="duplicateValues" dxfId="0" priority="1"/>
  </conditionalFormatting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6FA458-1D50-439F-937C-8DCEF06CC397}">
  <dimension ref="A2:U12"/>
  <sheetViews>
    <sheetView rightToLeft="1" topLeftCell="B1" workbookViewId="0">
      <selection sqref="A1:H1"/>
    </sheetView>
  </sheetViews>
  <sheetFormatPr defaultRowHeight="18.75" x14ac:dyDescent="0.25"/>
  <cols>
    <col min="1" max="1" width="36.28515625" style="1" customWidth="1"/>
    <col min="2" max="2" width="1" style="1" customWidth="1"/>
    <col min="3" max="3" width="22" style="1" customWidth="1"/>
    <col min="4" max="4" width="1" style="1" customWidth="1"/>
    <col min="5" max="5" width="22" style="1" customWidth="1"/>
    <col min="6" max="6" width="1" style="1" customWidth="1"/>
    <col min="7" max="7" width="22" style="1" customWidth="1"/>
    <col min="8" max="8" width="1" style="1" customWidth="1"/>
    <col min="9" max="9" width="22" style="1" customWidth="1"/>
    <col min="10" max="10" width="1" style="1" customWidth="1"/>
    <col min="11" max="11" width="23" style="1" customWidth="1"/>
    <col min="12" max="12" width="1" style="1" customWidth="1"/>
    <col min="13" max="13" width="22" style="1" customWidth="1"/>
    <col min="14" max="14" width="1" style="1" customWidth="1"/>
    <col min="15" max="15" width="22" style="1" customWidth="1"/>
    <col min="16" max="16" width="1" style="1" customWidth="1"/>
    <col min="17" max="17" width="22" style="1" customWidth="1"/>
    <col min="18" max="18" width="1" style="1" customWidth="1"/>
    <col min="19" max="19" width="22" style="1" customWidth="1"/>
    <col min="20" max="20" width="1" style="1" customWidth="1"/>
    <col min="21" max="21" width="23" style="1" customWidth="1"/>
    <col min="22" max="22" width="1" style="1" customWidth="1"/>
    <col min="23" max="23" width="9.140625" style="1" customWidth="1"/>
    <col min="24" max="16384" width="9.140625" style="1"/>
  </cols>
  <sheetData>
    <row r="2" spans="1:21" ht="26.25" x14ac:dyDescent="0.25">
      <c r="A2" s="31" t="s">
        <v>0</v>
      </c>
      <c r="B2" s="31" t="s">
        <v>0</v>
      </c>
      <c r="C2" s="31" t="s">
        <v>0</v>
      </c>
      <c r="D2" s="31" t="s">
        <v>0</v>
      </c>
      <c r="E2" s="31" t="s">
        <v>0</v>
      </c>
      <c r="F2" s="31" t="s">
        <v>0</v>
      </c>
      <c r="G2" s="31" t="s">
        <v>0</v>
      </c>
      <c r="H2" s="31" t="s">
        <v>0</v>
      </c>
      <c r="I2" s="31" t="s">
        <v>0</v>
      </c>
      <c r="J2" s="31" t="s">
        <v>0</v>
      </c>
      <c r="K2" s="31" t="s">
        <v>0</v>
      </c>
      <c r="L2" s="31" t="s">
        <v>0</v>
      </c>
      <c r="M2" s="31" t="s">
        <v>0</v>
      </c>
      <c r="N2" s="31" t="s">
        <v>0</v>
      </c>
      <c r="O2" s="31" t="s">
        <v>0</v>
      </c>
      <c r="P2" s="31" t="s">
        <v>0</v>
      </c>
      <c r="Q2" s="31" t="s">
        <v>0</v>
      </c>
      <c r="R2" s="31" t="s">
        <v>0</v>
      </c>
      <c r="S2" s="31" t="s">
        <v>0</v>
      </c>
      <c r="T2" s="31" t="s">
        <v>0</v>
      </c>
      <c r="U2" s="31" t="s">
        <v>0</v>
      </c>
    </row>
    <row r="3" spans="1:21" ht="26.25" x14ac:dyDescent="0.25">
      <c r="A3" s="31" t="s">
        <v>175</v>
      </c>
      <c r="B3" s="31" t="s">
        <v>175</v>
      </c>
      <c r="C3" s="31" t="s">
        <v>175</v>
      </c>
      <c r="D3" s="31" t="s">
        <v>175</v>
      </c>
      <c r="E3" s="31" t="s">
        <v>175</v>
      </c>
      <c r="F3" s="31" t="s">
        <v>175</v>
      </c>
      <c r="G3" s="31" t="s">
        <v>175</v>
      </c>
      <c r="H3" s="31" t="s">
        <v>175</v>
      </c>
      <c r="I3" s="31" t="s">
        <v>175</v>
      </c>
      <c r="J3" s="31" t="s">
        <v>175</v>
      </c>
      <c r="K3" s="31" t="s">
        <v>175</v>
      </c>
      <c r="L3" s="31" t="s">
        <v>175</v>
      </c>
      <c r="M3" s="31" t="s">
        <v>175</v>
      </c>
      <c r="N3" s="31" t="s">
        <v>175</v>
      </c>
      <c r="O3" s="31" t="s">
        <v>175</v>
      </c>
      <c r="P3" s="31" t="s">
        <v>175</v>
      </c>
      <c r="Q3" s="31" t="s">
        <v>175</v>
      </c>
      <c r="R3" s="31" t="s">
        <v>175</v>
      </c>
      <c r="S3" s="31" t="s">
        <v>175</v>
      </c>
      <c r="T3" s="31" t="s">
        <v>175</v>
      </c>
      <c r="U3" s="31" t="s">
        <v>175</v>
      </c>
    </row>
    <row r="4" spans="1:21" ht="26.25" x14ac:dyDescent="0.25">
      <c r="A4" s="31" t="s">
        <v>2</v>
      </c>
      <c r="B4" s="31" t="s">
        <v>2</v>
      </c>
      <c r="C4" s="31" t="s">
        <v>2</v>
      </c>
      <c r="D4" s="31" t="s">
        <v>2</v>
      </c>
      <c r="E4" s="31" t="s">
        <v>2</v>
      </c>
      <c r="F4" s="31" t="s">
        <v>2</v>
      </c>
      <c r="G4" s="31" t="s">
        <v>2</v>
      </c>
      <c r="H4" s="31" t="s">
        <v>2</v>
      </c>
      <c r="I4" s="31" t="s">
        <v>2</v>
      </c>
      <c r="J4" s="31" t="s">
        <v>2</v>
      </c>
      <c r="K4" s="31" t="s">
        <v>2</v>
      </c>
      <c r="L4" s="31" t="s">
        <v>2</v>
      </c>
      <c r="M4" s="31" t="s">
        <v>2</v>
      </c>
      <c r="N4" s="31" t="s">
        <v>2</v>
      </c>
      <c r="O4" s="31" t="s">
        <v>2</v>
      </c>
      <c r="P4" s="31" t="s">
        <v>2</v>
      </c>
      <c r="Q4" s="31" t="s">
        <v>2</v>
      </c>
      <c r="R4" s="31" t="s">
        <v>2</v>
      </c>
      <c r="S4" s="31" t="s">
        <v>2</v>
      </c>
      <c r="T4" s="31" t="s">
        <v>2</v>
      </c>
      <c r="U4" s="31" t="s">
        <v>2</v>
      </c>
    </row>
    <row r="6" spans="1:21" ht="27" thickBot="1" x14ac:dyDescent="0.3">
      <c r="A6" s="30" t="s">
        <v>3</v>
      </c>
      <c r="C6" s="30" t="s">
        <v>177</v>
      </c>
      <c r="D6" s="30" t="s">
        <v>177</v>
      </c>
      <c r="E6" s="30" t="s">
        <v>177</v>
      </c>
      <c r="F6" s="30" t="s">
        <v>177</v>
      </c>
      <c r="G6" s="30" t="s">
        <v>177</v>
      </c>
      <c r="H6" s="30" t="s">
        <v>177</v>
      </c>
      <c r="I6" s="30" t="s">
        <v>177</v>
      </c>
      <c r="J6" s="30" t="s">
        <v>177</v>
      </c>
      <c r="K6" s="30" t="s">
        <v>177</v>
      </c>
      <c r="M6" s="30" t="s">
        <v>178</v>
      </c>
      <c r="N6" s="30" t="s">
        <v>178</v>
      </c>
      <c r="O6" s="30" t="s">
        <v>178</v>
      </c>
      <c r="P6" s="30" t="s">
        <v>178</v>
      </c>
      <c r="Q6" s="30" t="s">
        <v>178</v>
      </c>
      <c r="R6" s="30" t="s">
        <v>178</v>
      </c>
      <c r="S6" s="30" t="s">
        <v>178</v>
      </c>
      <c r="T6" s="30" t="s">
        <v>178</v>
      </c>
      <c r="U6" s="30" t="s">
        <v>178</v>
      </c>
    </row>
    <row r="7" spans="1:21" ht="27" thickBot="1" x14ac:dyDescent="0.3">
      <c r="A7" s="30" t="s">
        <v>3</v>
      </c>
      <c r="C7" s="2" t="s">
        <v>241</v>
      </c>
      <c r="E7" s="2" t="s">
        <v>242</v>
      </c>
      <c r="G7" s="2" t="s">
        <v>243</v>
      </c>
      <c r="I7" s="2" t="s">
        <v>102</v>
      </c>
      <c r="K7" s="2" t="s">
        <v>244</v>
      </c>
      <c r="M7" s="2" t="s">
        <v>241</v>
      </c>
      <c r="O7" s="2" t="s">
        <v>242</v>
      </c>
      <c r="Q7" s="2" t="s">
        <v>243</v>
      </c>
      <c r="S7" s="2" t="s">
        <v>102</v>
      </c>
      <c r="U7" s="2" t="s">
        <v>244</v>
      </c>
    </row>
    <row r="8" spans="1:21" ht="21" x14ac:dyDescent="0.25">
      <c r="A8" s="3" t="s">
        <v>16</v>
      </c>
      <c r="C8" s="4">
        <v>0</v>
      </c>
      <c r="E8" s="4">
        <f>IFERROR(VLOOKUP(A8,'درآمد ناشی از تغییر قیمت اوراق'!A:Q,9,0),0)</f>
        <v>53065421604</v>
      </c>
      <c r="G8" s="4">
        <v>0</v>
      </c>
      <c r="I8" s="4">
        <f>+G8+E8+C8</f>
        <v>53065421604</v>
      </c>
      <c r="K8" s="9">
        <f>+I8/$I$12</f>
        <v>-1.5741462838133629</v>
      </c>
      <c r="M8" s="4">
        <v>0</v>
      </c>
      <c r="O8" s="4">
        <f>IFERROR(VLOOKUP(A8,'درآمد ناشی از تغییر قیمت اوراق'!A:Q,17,0),0)</f>
        <v>221215057092</v>
      </c>
      <c r="Q8" s="4">
        <f>IFERROR(VLOOKUP(A8,'درآمد ناشی از فروش'!A:Q,17,0),0)</f>
        <v>172410557364</v>
      </c>
      <c r="S8" s="4">
        <f>+Q8+O8+M8</f>
        <v>393625614456</v>
      </c>
      <c r="U8" s="1">
        <f>+S8/$S$12</f>
        <v>0.48389090167692916</v>
      </c>
    </row>
    <row r="9" spans="1:21" ht="21" x14ac:dyDescent="0.25">
      <c r="A9" s="3" t="s">
        <v>229</v>
      </c>
      <c r="C9" s="4">
        <v>0</v>
      </c>
      <c r="E9" s="4">
        <f>IFERROR(VLOOKUP(A9,'درآمد ناشی از تغییر قیمت اوراق'!A:Q,9,0),0)</f>
        <v>0</v>
      </c>
      <c r="G9" s="4">
        <v>0</v>
      </c>
      <c r="I9" s="4">
        <f t="shared" ref="I9:I11" si="0">+G9+E9+C9</f>
        <v>0</v>
      </c>
      <c r="K9" s="9">
        <f t="shared" ref="K9:K11" si="1">+I9/$I$12</f>
        <v>0</v>
      </c>
      <c r="M9" s="4">
        <v>0</v>
      </c>
      <c r="O9" s="4">
        <f>IFERROR(VLOOKUP(A9,'درآمد ناشی از تغییر قیمت اوراق'!A:Q,17,0),0)</f>
        <v>0</v>
      </c>
      <c r="Q9" s="4">
        <f>IFERROR(VLOOKUP(A9,'درآمد ناشی از فروش'!A:Q,17,0),0)</f>
        <v>343035407151</v>
      </c>
      <c r="S9" s="4">
        <f t="shared" ref="S9:S11" si="2">+Q9+O9+M9</f>
        <v>343035407151</v>
      </c>
      <c r="U9" s="1">
        <f t="shared" ref="U9:U11" si="3">+S9/$S$12</f>
        <v>0.42169946867612873</v>
      </c>
    </row>
    <row r="10" spans="1:21" ht="21" x14ac:dyDescent="0.25">
      <c r="A10" s="3" t="s">
        <v>17</v>
      </c>
      <c r="C10" s="4">
        <v>0</v>
      </c>
      <c r="E10" s="4">
        <f>IFERROR(VLOOKUP(A10,'درآمد ناشی از تغییر قیمت اوراق'!A:Q,9,0),0)</f>
        <v>-88417789832</v>
      </c>
      <c r="G10" s="4">
        <v>0</v>
      </c>
      <c r="I10" s="4">
        <f t="shared" si="0"/>
        <v>-88417789832</v>
      </c>
      <c r="K10" s="9">
        <f t="shared" si="1"/>
        <v>2.6228480068561701</v>
      </c>
      <c r="M10" s="4">
        <v>0</v>
      </c>
      <c r="O10" s="4">
        <f>IFERROR(VLOOKUP(A10,'درآمد ناشی از تغییر قیمت اوراق'!A:Q,17,0),0)</f>
        <v>75156638524</v>
      </c>
      <c r="Q10" s="4">
        <f>IFERROR(VLOOKUP(A10,'درآمد ناشی از فروش'!A:Q,17,0),0)</f>
        <v>0</v>
      </c>
      <c r="S10" s="4">
        <f t="shared" si="2"/>
        <v>75156638524</v>
      </c>
      <c r="U10" s="1">
        <f t="shared" si="3"/>
        <v>9.239137964292872E-2</v>
      </c>
    </row>
    <row r="11" spans="1:21" ht="21.75" thickBot="1" x14ac:dyDescent="0.3">
      <c r="A11" s="3" t="s">
        <v>21</v>
      </c>
      <c r="C11" s="4">
        <v>0</v>
      </c>
      <c r="E11" s="4">
        <f>IFERROR(VLOOKUP(A11,'درآمد ناشی از تغییر قیمت اوراق'!A:Q,9,0),0)</f>
        <v>1641764487</v>
      </c>
      <c r="G11" s="4">
        <v>0</v>
      </c>
      <c r="I11" s="4">
        <f t="shared" si="0"/>
        <v>1641764487</v>
      </c>
      <c r="K11" s="9">
        <f t="shared" si="1"/>
        <v>-4.8701723042807135E-2</v>
      </c>
      <c r="M11" s="4">
        <v>0</v>
      </c>
      <c r="O11" s="4">
        <f>IFERROR(VLOOKUP(A11,'درآمد ناشی از تغییر قیمت اوراق'!A:Q,17,0),0)</f>
        <v>1641764487</v>
      </c>
      <c r="Q11" s="4">
        <f>IFERROR(VLOOKUP(A11,'درآمد ناشی از فروش'!A:Q,17,0),0)</f>
        <v>0</v>
      </c>
      <c r="S11" s="4">
        <f t="shared" si="2"/>
        <v>1641764487</v>
      </c>
      <c r="U11" s="1">
        <f t="shared" si="3"/>
        <v>2.0182500040133796E-3</v>
      </c>
    </row>
    <row r="12" spans="1:21" ht="21.75" thickBot="1" x14ac:dyDescent="0.3">
      <c r="A12" s="3" t="s">
        <v>25</v>
      </c>
      <c r="C12" s="5">
        <f>SUM(C8:C11)</f>
        <v>0</v>
      </c>
      <c r="D12" s="3"/>
      <c r="E12" s="5">
        <f>SUM(E8:E11)</f>
        <v>-33710603741</v>
      </c>
      <c r="F12" s="3"/>
      <c r="G12" s="5">
        <f>SUM(G8:G11)</f>
        <v>0</v>
      </c>
      <c r="H12" s="3"/>
      <c r="I12" s="5">
        <f>SUM(I8:I11)</f>
        <v>-33710603741</v>
      </c>
      <c r="J12" s="3"/>
      <c r="K12" s="15">
        <f>SUM(K8:K11)</f>
        <v>1.0000000000000002</v>
      </c>
      <c r="L12" s="3"/>
      <c r="M12" s="5">
        <f>SUM(M8:M11)</f>
        <v>0</v>
      </c>
      <c r="N12" s="3"/>
      <c r="O12" s="5">
        <f>SUM(O8:O11)</f>
        <v>298013460103</v>
      </c>
      <c r="P12" s="3"/>
      <c r="Q12" s="5">
        <f>SUM(Q8:Q11)</f>
        <v>515445964515</v>
      </c>
      <c r="R12" s="3"/>
      <c r="S12" s="5">
        <f>SUM(S8:S11)</f>
        <v>813459424618</v>
      </c>
      <c r="T12" s="3"/>
      <c r="U12" s="16">
        <f>SUM(U8:U11)</f>
        <v>1</v>
      </c>
    </row>
  </sheetData>
  <mergeCells count="6">
    <mergeCell ref="A2:U2"/>
    <mergeCell ref="A3:U3"/>
    <mergeCell ref="A4:U4"/>
    <mergeCell ref="A6:A7"/>
    <mergeCell ref="C6:K6"/>
    <mergeCell ref="M6:U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1</vt:i4>
      </vt:variant>
    </vt:vector>
  </HeadingPairs>
  <TitlesOfParts>
    <vt:vector size="19" baseType="lpstr">
      <vt:lpstr>سهام</vt:lpstr>
      <vt:lpstr>واحد های صندوق</vt:lpstr>
      <vt:lpstr>تبعی</vt:lpstr>
      <vt:lpstr>اوراق مشارکت</vt:lpstr>
      <vt:lpstr>تعدیل قیمت</vt:lpstr>
      <vt:lpstr>سپرده</vt:lpstr>
      <vt:lpstr>جمع درآمدها</vt:lpstr>
      <vt:lpstr>سرمایه‌گذاری در سهام</vt:lpstr>
      <vt:lpstr>سرمایه‌گذاری در صندوق</vt:lpstr>
      <vt:lpstr>سرمایه‌گذاری در اوراق بهادار</vt:lpstr>
      <vt:lpstr>مبالغ تخصیصی اوراق آوند</vt:lpstr>
      <vt:lpstr>درآمد سپرده بانکی</vt:lpstr>
      <vt:lpstr>سایر درآمدها</vt:lpstr>
      <vt:lpstr>درآمد سود سهام</vt:lpstr>
      <vt:lpstr>سود اوراق بهادار</vt:lpstr>
      <vt:lpstr>سود سپرده بانکی</vt:lpstr>
      <vt:lpstr>درآمد ناشی از فروش</vt:lpstr>
      <vt:lpstr>درآمد ناشی از تغییر قیمت اوراق</vt:lpstr>
      <vt:lpstr>'مبالغ تخصیصی اوراق آوند'!Print_Area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Pirzadeh, Keyvan</dc:creator>
  <cp:lastModifiedBy>Pirzadeh, Keyvan</cp:lastModifiedBy>
  <dcterms:created xsi:type="dcterms:W3CDTF">2025-04-24T12:12:19Z</dcterms:created>
  <dcterms:modified xsi:type="dcterms:W3CDTF">2025-04-27T14:26:33Z</dcterms:modified>
</cp:coreProperties>
</file>